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30"/>
  <workbookPr/>
  <xr:revisionPtr revIDLastSave="0" documentId="8_{C699D09C-5226-4BAC-9B37-41554A03537B}" xr6:coauthVersionLast="47" xr6:coauthVersionMax="47" xr10:uidLastSave="{00000000-0000-0000-0000-000000000000}"/>
  <bookViews>
    <workbookView xWindow="0" yWindow="465" windowWidth="21840" windowHeight="13740" xr2:uid="{00000000-000D-0000-FFFF-FFFF00000000}"/>
  </bookViews>
  <sheets>
    <sheet name="PAAC 2023" sheetId="19" r:id="rId1"/>
    <sheet name="Documento Base" sheetId="20" r:id="rId2"/>
    <sheet name="Análisis cumplimiento por área" sheetId="21" r:id="rId3"/>
  </sheets>
  <definedNames>
    <definedName name="_xlnm._FilterDatabase" localSheetId="0" hidden="1">'PAAC 2023'!$B$1:$AB$36</definedName>
    <definedName name="banco_de_dados_sym">#REF!</definedName>
    <definedName name="ConsMaestro">#REF!</definedName>
    <definedName name="desplegable">#REF!</definedName>
    <definedName name="jairo">#REF!</definedName>
    <definedName name="jairo2">#REF!</definedName>
    <definedName name="kk">#REF!</definedName>
    <definedName name="listado">#REF!</definedName>
    <definedName name="probabilidad">#REF!</definedName>
    <definedName name="probabilidad.">#REF!</definedName>
    <definedName name="Probabilidad_RI">#REF!</definedName>
    <definedName name="XXX">#REF!</definedName>
    <definedName name="Z_235A93C1_87C6_11D4_BB51_444553540000_.wvu.Cols">#REF!</definedName>
    <definedName name="Z_235A93C2_87C6_11D4_BB51_444553540000_.wvu.Cols">#REF!</definedName>
    <definedName name="Z_235A93C3_87C6_11D4_BB51_444553540000_.wvu.Cols">#REF!</definedName>
    <definedName name="Z_235A93C4_87C6_11D4_BB51_444553540000_.wvu.Cols">#REF!</definedName>
    <definedName name="Z_235A93C5_87C6_11D4_BB51_444553540000_.wvu.Cols">#REF!</definedName>
    <definedName name="Z_235A93C6_87C6_11D4_BB51_444553540000_.wvu.Cols">#REF!</definedName>
    <definedName name="Z_235A93C7_87C6_11D4_BB51_444553540000_.wvu.Cols">#REF!</definedName>
    <definedName name="Z_6CDBE1A1_8642_11D4_8E16_005004999978_.wvu.PrintTitles">#REF!</definedName>
    <definedName name="Z_6CDBE1A1_8642_11D4_8E16_005004999978_.wvu.Rows">#REF!</definedName>
    <definedName name="Z_6CDBE1A2_8642_11D4_8E16_005004999978_.wvu.PrintTitles">#REF!</definedName>
    <definedName name="Z_6CDBE1A2_8642_11D4_8E16_005004999978_.wvu.Rows">#REF!</definedName>
    <definedName name="Z_6CDBE1AE_8642_11D4_8E16_005004999978_.wvu.Cols">#REF!</definedName>
    <definedName name="Z_6CDBE1AE_8642_11D4_8E16_005004999978_.wvu.PrintArea">#REF!</definedName>
    <definedName name="Z_6CDBE1AE_8642_11D4_8E16_005004999978_.wvu.Rows">#REF!</definedName>
    <definedName name="Z_6CDBE1AF_8642_11D4_8E16_005004999978_.wvu.Cols">#REF!</definedName>
    <definedName name="Z_6CDBE1AF_8642_11D4_8E16_005004999978_.wvu.Row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3" i="19" l="1"/>
  <c r="Y34" i="19"/>
  <c r="Y29" i="19"/>
  <c r="Y15" i="19"/>
  <c r="D8" i="21"/>
  <c r="E9" i="21"/>
  <c r="E10" i="21"/>
  <c r="E5" i="21"/>
  <c r="F20" i="21"/>
  <c r="F15" i="21"/>
  <c r="F11" i="21"/>
  <c r="F9" i="21"/>
  <c r="F8" i="21"/>
  <c r="F7" i="21"/>
  <c r="F6" i="21"/>
  <c r="F5" i="21"/>
  <c r="E20" i="21"/>
  <c r="E19" i="21"/>
  <c r="E18" i="21"/>
  <c r="E17" i="21"/>
  <c r="E16" i="21"/>
  <c r="E15" i="21"/>
  <c r="E14" i="21"/>
  <c r="E13" i="21"/>
  <c r="E12" i="21"/>
  <c r="E11" i="21"/>
  <c r="E8" i="21"/>
  <c r="E7" i="21"/>
  <c r="E6" i="21"/>
  <c r="D20" i="21"/>
  <c r="D19" i="21"/>
  <c r="D18" i="21"/>
  <c r="D17" i="21"/>
  <c r="D16" i="21"/>
  <c r="D15" i="21"/>
  <c r="D14" i="21"/>
  <c r="C12" i="21"/>
  <c r="D11" i="21"/>
  <c r="D10" i="21"/>
  <c r="D9" i="21"/>
  <c r="D7" i="21"/>
  <c r="D6" i="21"/>
  <c r="D5" i="21"/>
  <c r="C20" i="21"/>
  <c r="C19" i="21"/>
  <c r="C18" i="21"/>
  <c r="C17" i="21"/>
  <c r="C16" i="21"/>
  <c r="C15" i="21"/>
  <c r="C14" i="21"/>
  <c r="C13" i="21"/>
  <c r="C11" i="21"/>
  <c r="C10" i="21"/>
  <c r="C9" i="21"/>
  <c r="C8" i="21"/>
  <c r="C7" i="21"/>
  <c r="C6" i="21"/>
  <c r="C5" i="21"/>
  <c r="F19" i="21"/>
  <c r="F18" i="21"/>
  <c r="F17" i="21"/>
  <c r="F16" i="21"/>
  <c r="F14" i="21"/>
  <c r="F13" i="21"/>
  <c r="F12" i="21"/>
  <c r="F10" i="21"/>
  <c r="D13" i="21"/>
  <c r="Y27" i="19"/>
  <c r="Y28" i="19"/>
  <c r="E21" i="21"/>
  <c r="K5" i="21" s="1"/>
  <c r="C21" i="21"/>
  <c r="I5" i="21" s="1"/>
  <c r="G6" i="21"/>
  <c r="G7" i="21"/>
  <c r="G8" i="21"/>
  <c r="G9" i="21"/>
  <c r="G10" i="21"/>
  <c r="G11" i="21"/>
  <c r="G12" i="21"/>
  <c r="G13" i="21"/>
  <c r="G14" i="21"/>
  <c r="G15" i="21"/>
  <c r="G16" i="21"/>
  <c r="G17" i="21"/>
  <c r="G18" i="21"/>
  <c r="G19" i="21"/>
  <c r="G20" i="21"/>
  <c r="G5" i="21"/>
  <c r="D21" i="21"/>
  <c r="J5" i="21" s="1"/>
  <c r="F21" i="21"/>
  <c r="L5" i="21" s="1"/>
  <c r="G21" i="21"/>
  <c r="M5" i="21" s="1"/>
  <c r="U35" i="19"/>
  <c r="W35" i="19"/>
  <c r="Q16" i="19"/>
  <c r="Q14" i="19"/>
  <c r="S35" i="19"/>
  <c r="Q35" i="19"/>
  <c r="Y14" i="19"/>
  <c r="K14" i="19"/>
  <c r="Y16" i="19"/>
  <c r="K16" i="19"/>
  <c r="Y9" i="19"/>
  <c r="Y11" i="19"/>
  <c r="Y12" i="19"/>
  <c r="Y13" i="19"/>
  <c r="Y17" i="19"/>
  <c r="Y18" i="19"/>
  <c r="Y19" i="19"/>
  <c r="Y20" i="19"/>
  <c r="Y21" i="19"/>
  <c r="Y22" i="19"/>
  <c r="Y23" i="19"/>
  <c r="Y24" i="19"/>
  <c r="Y25" i="19"/>
  <c r="Y26" i="19"/>
  <c r="Y35" i="19"/>
  <c r="Y30" i="19"/>
  <c r="Y31" i="19"/>
  <c r="Y32" i="19"/>
  <c r="Y8" i="19"/>
  <c r="K8" i="19"/>
  <c r="K27" i="19"/>
  <c r="P24" i="19"/>
  <c r="K24" i="19"/>
  <c r="K30" i="19"/>
  <c r="P25" i="19"/>
  <c r="P26" i="19" s="1"/>
  <c r="K11" i="19"/>
  <c r="K13" i="19"/>
  <c r="K12" i="19"/>
  <c r="K9" i="19"/>
  <c r="K10" i="19"/>
  <c r="K15" i="19"/>
  <c r="K17" i="19"/>
  <c r="K19" i="19"/>
  <c r="K20" i="19"/>
  <c r="K21" i="19"/>
  <c r="K22" i="19"/>
  <c r="K23" i="19"/>
  <c r="K25" i="19"/>
  <c r="K26" i="19"/>
  <c r="K28" i="19"/>
  <c r="K29" i="19"/>
  <c r="K31" i="19"/>
  <c r="K32" i="19"/>
  <c r="K33" i="19"/>
  <c r="K34" i="19"/>
  <c r="K35" i="19"/>
  <c r="K3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PAOLA HERRERA</author>
  </authors>
  <commentList>
    <comment ref="B5" authorId="0" shapeId="0" xr:uid="{00000000-0006-0000-0000-000001000000}">
      <text>
        <r>
          <rPr>
            <b/>
            <sz val="9"/>
            <color indexed="81"/>
            <rFont val="Tahoma"/>
            <charset val="1"/>
          </rPr>
          <t>DIANA PAOLA HERRERA:</t>
        </r>
        <r>
          <rPr>
            <sz val="9"/>
            <color indexed="81"/>
            <rFont val="Tahoma"/>
            <charset val="1"/>
          </rPr>
          <t xml:space="preserve">
Identifique a cual proceso pertenece.</t>
        </r>
      </text>
    </comment>
    <comment ref="F5" authorId="0" shapeId="0" xr:uid="{00000000-0006-0000-0000-000002000000}">
      <text>
        <r>
          <rPr>
            <b/>
            <sz val="9"/>
            <color indexed="81"/>
            <rFont val="Tahoma"/>
            <charset val="1"/>
          </rPr>
          <t>DIANA PAOLA HERRERA:</t>
        </r>
        <r>
          <rPr>
            <sz val="9"/>
            <color indexed="81"/>
            <rFont val="Tahoma"/>
            <charset val="1"/>
          </rPr>
          <t xml:space="preserve">
Determine los riesgos de mayor impacto en su área.</t>
        </r>
      </text>
    </comment>
    <comment ref="G5" authorId="0" shapeId="0" xr:uid="{00000000-0006-0000-0000-000003000000}">
      <text>
        <r>
          <rPr>
            <b/>
            <sz val="9"/>
            <color indexed="81"/>
            <rFont val="Tahoma"/>
            <charset val="1"/>
          </rPr>
          <t>DIANA PAOLA HERRERA:</t>
        </r>
        <r>
          <rPr>
            <sz val="9"/>
            <color indexed="81"/>
            <rFont val="Tahoma"/>
            <charset val="1"/>
          </rPr>
          <t xml:space="preserve">
Determine la causa principal del riesgo.</t>
        </r>
      </text>
    </comment>
    <comment ref="H5" authorId="0" shapeId="0" xr:uid="{00000000-0006-0000-0000-000004000000}">
      <text>
        <r>
          <rPr>
            <b/>
            <sz val="9"/>
            <color indexed="81"/>
            <rFont val="Tahoma"/>
            <charset val="1"/>
          </rPr>
          <t>DIANA PAOLA HERRERA:</t>
        </r>
        <r>
          <rPr>
            <sz val="9"/>
            <color indexed="81"/>
            <rFont val="Tahoma"/>
            <charset val="1"/>
          </rPr>
          <t xml:space="preserve">
Identifique la consecuencia del riesgo.</t>
        </r>
      </text>
    </comment>
    <comment ref="AA5" authorId="0" shapeId="0" xr:uid="{00000000-0006-0000-0000-000005000000}">
      <text>
        <r>
          <rPr>
            <b/>
            <sz val="9"/>
            <color indexed="81"/>
            <rFont val="Tahoma"/>
            <family val="2"/>
          </rPr>
          <t>DIANA PAOLA HERRERA 
Indique el Cargo de la persona responsable de la actividad.</t>
        </r>
      </text>
    </comment>
    <comment ref="AB5" authorId="0" shapeId="0" xr:uid="{00000000-0006-0000-0000-000006000000}">
      <text>
        <r>
          <rPr>
            <b/>
            <sz val="9"/>
            <color indexed="81"/>
            <rFont val="Tahoma"/>
            <family val="2"/>
          </rPr>
          <t>DIANA PAOLA HERRERA:</t>
        </r>
        <r>
          <rPr>
            <sz val="9"/>
            <color indexed="81"/>
            <rFont val="Tahoma"/>
            <family val="2"/>
          </rPr>
          <t xml:space="preserve">
En este espacio podrá Justificar de una manera más amplia el avance acumulado de la actividad.</t>
        </r>
      </text>
    </comment>
    <comment ref="L6" authorId="0" shapeId="0" xr:uid="{00000000-0006-0000-0000-000007000000}">
      <text>
        <r>
          <rPr>
            <b/>
            <sz val="9"/>
            <color indexed="81"/>
            <rFont val="Tahoma"/>
            <charset val="1"/>
          </rPr>
          <t>DIANA PAOLA HERRERA:</t>
        </r>
        <r>
          <rPr>
            <sz val="9"/>
            <color indexed="81"/>
            <rFont val="Tahoma"/>
            <charset val="1"/>
          </rPr>
          <t xml:space="preserve">
Defina los controles que pudiesen mitigar el riesgo determinado. </t>
        </r>
      </text>
    </comment>
    <comment ref="M6" authorId="0" shapeId="0" xr:uid="{00000000-0006-0000-0000-000008000000}">
      <text>
        <r>
          <rPr>
            <b/>
            <sz val="9"/>
            <color indexed="81"/>
            <rFont val="Tahoma"/>
            <charset val="1"/>
          </rPr>
          <t>DIANA PAOLA HERRERA:</t>
        </r>
        <r>
          <rPr>
            <sz val="9"/>
            <color indexed="81"/>
            <rFont val="Tahoma"/>
            <charset val="1"/>
          </rPr>
          <t xml:space="preserve">
De acuerdo al control construya una acción concreta que contribuya a reducir el riesgo o eliminarlo.</t>
        </r>
      </text>
    </comment>
    <comment ref="N6" authorId="0" shapeId="0" xr:uid="{00000000-0006-0000-0000-000009000000}">
      <text>
        <r>
          <rPr>
            <b/>
            <sz val="9"/>
            <color indexed="81"/>
            <rFont val="Tahoma"/>
            <charset val="1"/>
          </rPr>
          <t>DIANA PAOLA HERRERA:</t>
        </r>
        <r>
          <rPr>
            <sz val="9"/>
            <color indexed="81"/>
            <rFont val="Tahoma"/>
            <charset val="1"/>
          </rPr>
          <t xml:space="preserve">
Defina el indicador que medirá la acción propuesta.</t>
        </r>
      </text>
    </comment>
    <comment ref="O6" authorId="0" shapeId="0" xr:uid="{00000000-0006-0000-0000-00000A000000}">
      <text>
        <r>
          <rPr>
            <b/>
            <sz val="9"/>
            <color indexed="81"/>
            <rFont val="Tahoma"/>
            <charset val="1"/>
          </rPr>
          <t>DIANA PAOLA HERRERA:</t>
        </r>
        <r>
          <rPr>
            <sz val="9"/>
            <color indexed="81"/>
            <rFont val="Tahoma"/>
            <charset val="1"/>
          </rPr>
          <t xml:space="preserve">
Indique los soportes que evidencian la ejecución de la acción.</t>
        </r>
      </text>
    </comment>
    <comment ref="I7" authorId="0" shapeId="0" xr:uid="{00000000-0006-0000-0000-00000B000000}">
      <text>
        <r>
          <rPr>
            <b/>
            <sz val="9"/>
            <color indexed="81"/>
            <rFont val="Tahoma"/>
            <charset val="1"/>
          </rPr>
          <t>DIANA PAOLA HERRERA:</t>
        </r>
        <r>
          <rPr>
            <sz val="9"/>
            <color indexed="81"/>
            <rFont val="Tahoma"/>
            <charset val="1"/>
          </rPr>
          <t xml:space="preserve">
Se caifica de 1 a 5. Siendo 1 menor probabilidad de que ocurra el evento.</t>
        </r>
      </text>
    </comment>
    <comment ref="J7" authorId="0" shapeId="0" xr:uid="{00000000-0006-0000-0000-00000C000000}">
      <text>
        <r>
          <rPr>
            <b/>
            <sz val="9"/>
            <color indexed="81"/>
            <rFont val="Tahoma"/>
            <charset val="1"/>
          </rPr>
          <t>DIANA PAOLA HERRERA:</t>
        </r>
        <r>
          <rPr>
            <sz val="9"/>
            <color indexed="81"/>
            <rFont val="Tahoma"/>
            <charset val="1"/>
          </rPr>
          <t xml:space="preserve">
Se califica así: 5 Moderado/10 Alto y 20 Extremo.</t>
        </r>
      </text>
    </comment>
    <comment ref="K7" authorId="0" shapeId="0" xr:uid="{00000000-0006-0000-0000-00000D000000}">
      <text>
        <r>
          <rPr>
            <b/>
            <sz val="9"/>
            <color indexed="81"/>
            <rFont val="Tahoma"/>
            <charset val="1"/>
          </rPr>
          <t>DIANA PAOLA HERRERA:</t>
        </r>
        <r>
          <rPr>
            <sz val="9"/>
            <color indexed="81"/>
            <rFont val="Tahoma"/>
            <charset val="1"/>
          </rPr>
          <t xml:space="preserve">
Esta columna no se debe diligenciar. Es una semaforización de acuerdo al cruce entre los resultados de la Columna I y J.</t>
        </r>
      </text>
    </comment>
  </commentList>
</comments>
</file>

<file path=xl/sharedStrings.xml><?xml version="1.0" encoding="utf-8"?>
<sst xmlns="http://schemas.openxmlformats.org/spreadsheetml/2006/main" count="420" uniqueCount="315">
  <si>
    <t xml:space="preserve">                                                                                                                                 EMPRESA DE SERVICIOS PUBLICOS DE ACACIAS ESP</t>
  </si>
  <si>
    <t>MAPA DE RIESGOS DE CORRUPCION</t>
  </si>
  <si>
    <t>Identificación del Riesgo</t>
  </si>
  <si>
    <t>Valoración del Riesgo de Corrupción</t>
  </si>
  <si>
    <t>PLAN ANTICORRUPCIÓN 2023</t>
  </si>
  <si>
    <t>Procesos</t>
  </si>
  <si>
    <t>Riesgo</t>
  </si>
  <si>
    <t>Causa</t>
  </si>
  <si>
    <t>Consecuencia</t>
  </si>
  <si>
    <t>Análisis del Riesgo</t>
  </si>
  <si>
    <t>Valoración del Riesgo</t>
  </si>
  <si>
    <t>Fecha de Inicio de la Actividad</t>
  </si>
  <si>
    <t>1º Trimestre</t>
  </si>
  <si>
    <t>2º Trimestre</t>
  </si>
  <si>
    <t>3º Trimestre</t>
  </si>
  <si>
    <t>4º Trimestre</t>
  </si>
  <si>
    <t xml:space="preserve">Observaciones </t>
  </si>
  <si>
    <t>Riesgo 
Inherente</t>
  </si>
  <si>
    <t>Controles</t>
  </si>
  <si>
    <t>Acciones</t>
  </si>
  <si>
    <t>Indicador</t>
  </si>
  <si>
    <t>Soporte</t>
  </si>
  <si>
    <t xml:space="preserve">Estratégico </t>
  </si>
  <si>
    <t>Misional</t>
  </si>
  <si>
    <t>Apoyo a la Gestión</t>
  </si>
  <si>
    <t>Mejora Continua</t>
  </si>
  <si>
    <t>Probabilidad</t>
  </si>
  <si>
    <t>Impacto</t>
  </si>
  <si>
    <t>Zona de riesgo</t>
  </si>
  <si>
    <t>% de Avance</t>
  </si>
  <si>
    <t>Observaciones</t>
  </si>
  <si>
    <t>Observacioones</t>
  </si>
  <si>
    <t>% de Avance Acumulado</t>
  </si>
  <si>
    <t>Archivo y Correspondencia</t>
  </si>
  <si>
    <t xml:space="preserve">Pérdida o deterioro de un documento físico
durante la ejecución de procesos técnicos o de
consulta.
         </t>
  </si>
  <si>
    <t>Hurto y manejo inadecuado del documento físico.</t>
  </si>
  <si>
    <t>Pérdida del Patrimonio Documental Archivístico e investigación por entes de control.</t>
  </si>
  <si>
    <t>Generar un registro de préstamo del documento especificando nombre del documento, número de folios y firma del responsable junto con la fecha de entrega y devolución de éste.</t>
  </si>
  <si>
    <t xml:space="preserve">La tecnica de archivo gestionara un sello en seco para garantizar que no sean hurtados los folios.               </t>
  </si>
  <si>
    <t>Acciones realizadas/ Acciones programadas *20</t>
  </si>
  <si>
    <t>Alto Seguimiento</t>
  </si>
  <si>
    <t xml:space="preserve"> A medida que se preste el documento se pone el sello seco.</t>
  </si>
  <si>
    <t>Se cumplió</t>
  </si>
  <si>
    <t>Tecnica de Archivo</t>
  </si>
  <si>
    <t>Ejecutado al 100%</t>
  </si>
  <si>
    <t>Planeación</t>
  </si>
  <si>
    <t>Presentación de Informes con datos que no correspondan a la realidad.</t>
  </si>
  <si>
    <t>Error involuntario.
No revisión de lo reportado por las áreas.</t>
  </si>
  <si>
    <t>Revisión y trazabilidad de la información reportada por cada una de las áreas.</t>
  </si>
  <si>
    <t xml:space="preserve">Efectuar una revisión de la información reportada tanto en los informes recibidos como en la compilación del informe general.
Requerir a cada una de las áreas la certificación de la información reportada.
</t>
  </si>
  <si>
    <t>Acciones realizadas/ Acciones programadas * 100</t>
  </si>
  <si>
    <t>Documental.</t>
  </si>
  <si>
    <t>30/03/2023</t>
  </si>
  <si>
    <t>Aún nos encontramos en revisión de la información reportada por cada una de las áreas para compilación del informe de Gestión.</t>
  </si>
  <si>
    <t>Actualmente el área de planeación y proyectos se encuentra en revisión de la información reportada y correspondiente al informe de gestión (II Trimestre). Como mecanismo de control, se solicita a las àreas que reportan información que envíen sus informes a través del correo electrónico institucional.</t>
  </si>
  <si>
    <t>Durante el tercer trimestre se corrigieron informes correspondientes a 3 áreas, evidenciando que aún falta tener trazabilidad de la información por cada una de las áreas, de esta manera se logró subsanar los errores encontrados.</t>
  </si>
  <si>
    <t>Se realizaron los ajustes a los informes de gestión, empalme y rendición de cuentas por periodicidad y áreas.</t>
  </si>
  <si>
    <t>Se cumplió y queda pendiente el informe anual.</t>
  </si>
  <si>
    <t>Profesional Planeación y Proyectos</t>
  </si>
  <si>
    <t>Almacén</t>
  </si>
  <si>
    <t>Pérdida de elementos devolutivos</t>
  </si>
  <si>
    <t>AUSENCIA DE PLACAS DE IDENTIFICACION</t>
  </si>
  <si>
    <t>Incumplimiento de requisitos legales.</t>
  </si>
  <si>
    <t>Verificación de placas en los elementos devolutivos.</t>
  </si>
  <si>
    <t xml:space="preserve">Revisiones periódicas a los inventarios </t>
  </si>
  <si>
    <t xml:space="preserve">NUMERO DE REVISIONES REALIZADAS/PROGRAMADAS*100úmero de </t>
  </si>
  <si>
    <t>INVENTARIOS Y/O ACTAS</t>
  </si>
  <si>
    <t xml:space="preserve">Se realizo toma de inventarios general por cambio de responsables de las diferentes dependencias . </t>
  </si>
  <si>
    <t>Almacenista</t>
  </si>
  <si>
    <t>Ejecutado al 25%</t>
  </si>
  <si>
    <t>Jurídica y Contratación</t>
  </si>
  <si>
    <t xml:space="preserve">Pérdida de oportunidad en la defensa del ESPA ESP en  procesos  judiciales y administrativos
</t>
  </si>
  <si>
    <t>falta de información, informe y/o documentos origen de la investigación, e información téncnica necesaria para el mismo.</t>
  </si>
  <si>
    <t>Procesos Sancionables, Penales y disciplinarios según sea el caso.</t>
  </si>
  <si>
    <t>Revisión mensual por parte del Aesor Jurídico Externo quien debe allegar los respectivos informes con sus soportes</t>
  </si>
  <si>
    <t>Revisión mensual a los informes del asesor jurídico externo</t>
  </si>
  <si>
    <t>numero de revisiones /12 * 100</t>
  </si>
  <si>
    <t>Documental y digital</t>
  </si>
  <si>
    <t>enero a diciembre de 2023</t>
  </si>
  <si>
    <t>Se realiza la revisión mensual y se socializa durante los comites de defensa judicial que se efectuan 2 veces por mes</t>
  </si>
  <si>
    <t>Se realiza la revisión mensual de acuerdo al informe que rinde el asesor jurídico externo y se socializa durante los comites de defensa judicial que se efectuan 2 veces por mes</t>
  </si>
  <si>
    <t>Se ha continuado con la revisión mensual de los informes del asesor externo y se ha socializado el estado de los procesos durante los comites de defensa judicial que se han realizado 2 veces por mes</t>
  </si>
  <si>
    <t xml:space="preserve">DURANTE LA VIGENCIA 2023 SE REALIZO UN TOTAL DE 24 COMITES DE DEFENSA JUDICIAL LOS CUALES SE REALIZÓ DE FORMA PERIODICA LA REVISIÓN DE LOS INFORMES </t>
  </si>
  <si>
    <t>Jefe Oficina Jurídica y Contratación</t>
  </si>
  <si>
    <t>Falta de la inmediatez en la remisión de los  autos, requerimientos, sentencias, conciliaciones y laudos arbitrales para trámite concreto y/o pago de pago.</t>
  </si>
  <si>
    <t xml:space="preserve">Por falta de remisión inmedianta por parte de unidad de correspondencia o de las dependencias a las que les llegue los documentos referidos o notificación </t>
  </si>
  <si>
    <t>Procesos Sancionables, Penales y disciplinarios se3gún sea el caso.</t>
  </si>
  <si>
    <t>Revisión diaria y continua de la unidad de correspondencia y correos electrónicos institucionales de gerencia, correspondencia y oficina juridica y contratación</t>
  </si>
  <si>
    <t>Registro de la revisión diaria de los correos electrónicos</t>
  </si>
  <si>
    <t>numero de revisiones / 12 * 100</t>
  </si>
  <si>
    <t>Se realiza la diaria de los correos de notifiicacionjudicial@espacacias.com y se realiza el seguimiento semanal a los correos de otras dependencias</t>
  </si>
  <si>
    <t xml:space="preserve">se realiza de forma diara los correos de notificacionjudicial@espacacias.com así como el seguimiento semalan a los demás correos institucionales de las otras dependencias con temas de cimpetencia de la oficina </t>
  </si>
  <si>
    <t xml:space="preserve">se realizó de forma diara la revisión del correo de notificacionjudicial@espacacias.com así como el seguimiento semalan a los demás correos institucionales de las otras dependencias con temas de cimpetencia de la oficina </t>
  </si>
  <si>
    <t>La oficina jurídica y contratación cumplio a cabalidad con la acción encargada</t>
  </si>
  <si>
    <t>Pérdida de oportunidad en la recuperación cartera morosa mediante el cobro coactivo.</t>
  </si>
  <si>
    <t>Posibles prescripciones de la acción de cobro por la no aplicación eficiente del Manual de Recuperación de Carterea</t>
  </si>
  <si>
    <t>Seguimiento periódico a los procesos de cobro coactivo</t>
  </si>
  <si>
    <t>Registro de los procesos de cobro coactivo</t>
  </si>
  <si>
    <t>No de seguimiento /12 * 100</t>
  </si>
  <si>
    <t>El profesional contratado para los procesos de cobro coactivo tiene el inventario y de forma física los procesos de cobro coactivo que se encuetran en curso</t>
  </si>
  <si>
    <t>Nómina</t>
  </si>
  <si>
    <t>Faltar a la obligacion de registro de hojas de vida en SIGEP</t>
  </si>
  <si>
    <t>Personal sin documentación completa</t>
  </si>
  <si>
    <t>Investigaciones de orden fiscal y penal</t>
  </si>
  <si>
    <t>Aprobacion de hoja de vida segun experiencia y documentación requerida en sigep por parte del tecnico en talento humano</t>
  </si>
  <si>
    <t>Registrar las hojas de vida de los trabajadores en sigep</t>
  </si>
  <si>
    <t>Numero de trabajadores con contrato a termino indefinido/hojas de vida registradas en sigep</t>
  </si>
  <si>
    <t xml:space="preserve">Hoja de vida de los trabajadores
informe de sigep (pantallazo de aprobación)
</t>
  </si>
  <si>
    <t>Existen 75 trabajadores en  termino indefinido ,Se ha realizado actualizacion de hojas de vida en el SIGEPII,subiendo los soportes pendientes de los trabajadores ,van vinculado al SIGEPII 25 personas</t>
  </si>
  <si>
    <t>Se ha realizado actualizacion de hojas de vida en el SIGEPII,subiendo los soportes pendientes de los trabajadores . Van vinculado al SIGEPII 55 trabajadores,quedando pendiente  20  trabajadores</t>
  </si>
  <si>
    <t>Se termino de hacer actualizacion  de hojas de vida al SIGEP II a los  trabajadores a temino indefinido,subiendo los soportes pendientes</t>
  </si>
  <si>
    <t>Numero de trabajadores libre Nombramiento y remocion/hojas de vida registradas en sigep</t>
  </si>
  <si>
    <t>Existen 15 profesionales en libre nombramiento y Remocion, 1 profesional por periodo,Se ha realizado actualizacion de hojas de vida en el SIGEPII,subiendo los soportes pendientes de los profesionales, se han actualizado 12  Empleados Publicos, quedando por vincular 4 al SIGEPII</t>
  </si>
  <si>
    <t>Se termino de vincular el 100% de los empleados Publicos</t>
  </si>
  <si>
    <t>En el trimestre anterior se termino  de  vincular los Empleados Publicos, en el SIGEP II</t>
  </si>
  <si>
    <t>Numero de trabajadores con contrato a termino fijo/hojas de vida registradas en sigep</t>
  </si>
  <si>
    <t>Existen 43 trabajadores en  termino fijo ,Se ha realizado actualizacion de hojas de vida en el SIGEPII,subiendo los soportes pendientes de los trabajadores  ,van vinculado al SIGEPII 11 personas</t>
  </si>
  <si>
    <t>Esta pendiente pedir al SIGEP, una planta de personal temporal, para poderlos dejar vinculados al 100%</t>
  </si>
  <si>
    <t>La página estuvo en actualización por un intervalo de tiempo que no permitió comunicación para efectuar la solicitud.</t>
  </si>
  <si>
    <t>Presupuesto</t>
  </si>
  <si>
    <t xml:space="preserve">No registrar o no garantizar las operaciones presupuestales de la entidad </t>
  </si>
  <si>
    <t>Desconocimiento de los procesos y el marco normativo presupuestal</t>
  </si>
  <si>
    <t>Genera afectación económica en la entidad por datos inconsistentes.</t>
  </si>
  <si>
    <t>1. Reuiniones con las dependencias de la Entidad, para el seguimiento de la ejecución presupuestal.</t>
  </si>
  <si>
    <t>1. Realización de reuniones para la revisión de la ejecución presupuestal de la Entidad.</t>
  </si>
  <si>
    <t xml:space="preserve">Número de reuniones  realizadas/2 * 100 </t>
  </si>
  <si>
    <t>1. Actas de reunión</t>
  </si>
  <si>
    <t>Se realizan en los cómites gerenciales y juntas directivas</t>
  </si>
  <si>
    <t>2. Revisar la normatividad  en materia presupuestal  que aplica y  su  validación con la información registrada en la entidad.</t>
  </si>
  <si>
    <t>2. Elaborar informes presupuestales  de acuerdo a la normatividad vigente.</t>
  </si>
  <si>
    <t>Número de informes presupuestales /4 *100</t>
  </si>
  <si>
    <t>2. Informes presupuestales</t>
  </si>
  <si>
    <t>Los informes se han elaborado de acuerdo a la normatividad vigente.</t>
  </si>
  <si>
    <t>Aseo</t>
  </si>
  <si>
    <t>1. No realizar los respectivos tramites de contratación del entre encargado de realizar los monitoreos ambientales en la  Planta de Residuos Sólidos
2. No realizar el reporte de resultados de los monitoreos de la  Planta de Residuos Sólidos a Cormacarena de acuerdo a los periodos y frecuencias establecidos en la  Resolución 1.2.6.16.1573 de 16 de noviembre de 2016</t>
  </si>
  <si>
    <t>Los profesionales encargados del trámite de permisos ambientales y sanitarios no verifican  estrictamente lo definido, tanto en las normas, procedimientos, instrumentos y formatos. Correspondientes.</t>
  </si>
  <si>
    <t>Multas y sanciones por parte del ente de control y vigilancia.</t>
  </si>
  <si>
    <t>Establecer cronograma  de los monitoreos requeridos de acuerdo a las Resoluciones recepcionadas de la  Planta de Residuos Sólidos 
Profesional idóneo para el control y seguimiento de las concesiones y permisos ambientales. 
Acompañamiento del área jurídica para estudiar los trámites y permisos sin incurrir en sanciones o multas.</t>
  </si>
  <si>
    <t xml:space="preserve">1. Realizar el proceso contractual requerido 
2. Realizar la verificación  de los resultados de los monitoreos que se encuentren en los limites permisibles de acuerdo a lo siguiente: Monitoreo de biogás Trimestral  (Cumplimiento de la Resolución 1.2.6.16.1573 de 16 de noviembre de 2016) : Contaminantes: Dióxido de carbono (CO2) Metano (CH4) , nivel de explosividad (% LEL) y Oxigeno (O2)  
Semestral: 
Aguas Subterráneas  (DBO5, DQO,SST, SS, Ph, grasas y aceites e hidrocarburos).
Aguas en afluentes hídricos:  Arsénico, Cadmio total, Cobre, Cromo Total, Hierro, DQO, Oxigeno Disuelto, pH, Zinc Total, Níquel, Plomo, Nitratos y Nitritos. 
3. Reportar los resultados de los monitoreos ambientales de la Planta de Residuos Sólidos a Cormacarena </t>
  </si>
  <si>
    <t>Acciones ejecutadas/ Acciones programadas * 100</t>
  </si>
  <si>
    <t>1. Contrato 
2. Informe de resultados de los monitoreos</t>
  </si>
  <si>
    <t xml:space="preserve">Se encuentra en proceso contractual </t>
  </si>
  <si>
    <t>Se genero contrato No. 066 de 2023 con la empresa Tecnoambiental, para realizar los monitoreos establecidos en la resolución Resolución 1.2.6.16.1573 de 16 de noviembre de 2016</t>
  </si>
  <si>
    <t xml:space="preserve">Se realizaron los monitoreos de acuerdo a los requerimientos y programación </t>
  </si>
  <si>
    <t>Reporte al SUI de toneladas de disposición final, km de barrido con datos que no correspondan a la realidad.</t>
  </si>
  <si>
    <t xml:space="preserve">Error involuntario.
</t>
  </si>
  <si>
    <t>1. Solicitar certificado de disposición final de los residuos al ente prestador del servicio 
2. Revisión y seguimiento a las macrorrutas y microrrutas que se cumplan de acuerdo al cronograma</t>
  </si>
  <si>
    <t xml:space="preserve">Verificar la información reportada en las certificaciones recibidas de las toneladas dispuestas
Asignar un supervisor a las rutas de barrido </t>
  </si>
  <si>
    <t xml:space="preserve">1. Informe de las toneladas dispuestas mensualmente
2. Control de ingreso y salida de personal, memorandos </t>
  </si>
  <si>
    <t>Se han recibido mensualmente las certificaciones de disposición de residuos del ente encargado. 
Se generan de manera mensual los memorando de operación al personal</t>
  </si>
  <si>
    <t>Sistemas</t>
  </si>
  <si>
    <t>Perdida de informacion importante en los diferentes equipos de computo que se utilizan en la entidad</t>
  </si>
  <si>
    <t>Falta de inversion para adquirir nuevos recuros ya que se cuentan con equipos antiguos que pueden presentar fallas permanentes en cualquier momento</t>
  </si>
  <si>
    <t>Perdida de informacion y retraso en actividades diarias para continuidad laboral</t>
  </si>
  <si>
    <t>Realizar la solicitud en el plan anual de adquisiciones que se realiza antes de cada vigencia</t>
  </si>
  <si>
    <t>Realizar nuevas adquisiciones de dispositivos para ir renovando las herramientas tecnologicas con las que cuenta la entidad</t>
  </si>
  <si>
    <t>Copias de seguridad de informacion de los computadores</t>
  </si>
  <si>
    <t>Realizacion de copias de seguridad en disco duro externo</t>
  </si>
  <si>
    <t>Se esta realizando copias de seguridad de los computadores en Disco Duro Externo</t>
  </si>
  <si>
    <t>Control Interno</t>
  </si>
  <si>
    <t>No cumplir con el plan de trabajo propuesto por la oficina de control interno</t>
  </si>
  <si>
    <t>Falta de tiempo y de personal para poder desarrollar las actividades programadas</t>
  </si>
  <si>
    <t>establecer la matriz del plan de trabajo para poder hacerle seguimiento</t>
  </si>
  <si>
    <t>realizar las actidades programadas en el plan de trabajo</t>
  </si>
  <si>
    <t>Realizar revision trimestral del plan de trabajo de la oficina de control interno</t>
  </si>
  <si>
    <t># de acciones programadas / # de acciones ejecutadas</t>
  </si>
  <si>
    <t>Matriz de cumplimiento del plan de trabajo de la oficina</t>
  </si>
  <si>
    <t>Dentro de las actividades programadas para el primer trimestre del 2023 la oficina de control interno tenia programadas realizar 14 actividades las cuales las ha cumplido en su totalidad</t>
  </si>
  <si>
    <t>Dentro de las actividades programadas para el segundo trimestre del 2023 la oficina de control interno tenia programadas realizar 15 actividades las cuales las ha cumplido en su totalidad</t>
  </si>
  <si>
    <t>Dentro de las actividades programadas para el tercer trimestre del 2023 la oficina de control interno tenia programadas realizar 16 actividades las cuales las ha cumplido en su totalidad</t>
  </si>
  <si>
    <t>Dentro de las Actividades programadas para el cuarto trimestre del 2023 la oficina de control interno tenia programadas realizar 7 actividades las cuales fueron cumplidas en su totalidad. adicional a esto se realizo acompañamiento al proceso de empalme</t>
  </si>
  <si>
    <t>Mal uso de herramientas con las que se cuentan para almacenar informacion y tener una base de datos toda en conjunto / Mal manejo de informacion ya que siempre que se necesita algun tipo de informacion se le solicita al area correspondiente y si el profesional a cargo no se encuentra se debe esperar hasta que cuente con disposicion para entregar el requerimiento.</t>
  </si>
  <si>
    <t>Manejo individual de informacion en diferentes lugares de almacenamiento</t>
  </si>
  <si>
    <t>Duplicidad de informacion y perdida de la misma ya que no se tiene almacenada en un mismo lugar.</t>
  </si>
  <si>
    <t>Determinar un lugar adecuado para guardar la informacion en general de toda la entidad / uso de medidas de seguridad para que de acuerdo al nivel de privacidad se otorgaran permisos.</t>
  </si>
  <si>
    <t>Establecer un unico lugar de almacenamiento local para guardar toda la informacion que se genere de las diferentes dependencias con copia en la Nube en caso de daños fisicos a los equipos de la entidad</t>
  </si>
  <si>
    <t>Verificacion del uso al espacio establecido para el almacenamiento</t>
  </si>
  <si>
    <t>Fechas de actualizacion de los archivos que se generen en el lugar establecido previamente para almacenar informacion</t>
  </si>
  <si>
    <t>Facturación</t>
  </si>
  <si>
    <t>la no activacion (facturar) usuarios en el sistema de informacion</t>
  </si>
  <si>
    <t>el no registro a tiempo del usuario en el sistema</t>
  </si>
  <si>
    <t>no ingresa dinero por concepto de recaudo</t>
  </si>
  <si>
    <t>determinar el numero de usuarios matriculados durante la ejecucion de un periodo de facturacion</t>
  </si>
  <si>
    <t>validar los registros fisicos de usuarios nuevos</t>
  </si>
  <si>
    <t>usuarios nuevos facturados en sistema/usuarios matriculados  durante el periodo * 100</t>
  </si>
  <si>
    <t>reporte del area de servicio al cliente vs usuarios facturados en sistema</t>
  </si>
  <si>
    <t>se verifica que todos los usuarios (164) quedaron activados en el sistema para el primer trimestre del año</t>
  </si>
  <si>
    <t>se verifica que todos los usuarios (147) quedaron activados en el sistema para el segundo trimestre del año</t>
  </si>
  <si>
    <t>se verifica que de las 160 solicitudes de matriculas del 01-07-2023 al 30-09-2023 se activaron 83, por ende hay una diferencia de 77 solicitudes que no llegaron a ser matriculadas en este periodo de tiempo</t>
  </si>
  <si>
    <t>se verifica que de las 410 solicitudes de matriculas del 01-10-2023 al 31-12-2023 se activaron 350, por ende hay una diferencia de 60 solicitudes que no llegaron a ser matriculadas en este periodo de tiempo</t>
  </si>
  <si>
    <t>Acueducto y Alcantarillado</t>
  </si>
  <si>
    <t>Venta o suministro de tuberia, piezas y accesorios de acueducto, no autorizados.</t>
  </si>
  <si>
    <t>Ausencias y/o fallas de control, registro y verificación de información por parte del área técnica y almacén.</t>
  </si>
  <si>
    <t>"Detrimento patrimonial
Afectación del servicio
Investigaciones disciplinarias, fiscales o  penales.
Afectación del valor registrado en el rubro de activos de los estados financieros de la ESPA."</t>
  </si>
  <si>
    <t>Implementar un registro de consumo de materiales por orden de servicio en los sistemas de información (Módulo de Inventarios).</t>
  </si>
  <si>
    <t>"1.1. Parametrizar en los sistemas de información (módulo de inventarios) el registro de consumo de materiales por servicio. 
1.2.Elaborar un informe de seguimiento al consumo de materiales vs inventario de almacén."</t>
  </si>
  <si>
    <t>(Orden de servicio ejecutada / Orden de servicio programada) * 100</t>
  </si>
  <si>
    <t xml:space="preserve">Relacion de ordenes de servicio </t>
  </si>
  <si>
    <t xml:space="preserve">Para el control de materiales se diligencia el formato "CONTROL DE MATERIALES" el cual se envia a almacen para la entrega de los materiales requeridos. </t>
  </si>
  <si>
    <t>Renovación de concesiones y permisos ambientales y sanitarios sin el rigor técnico, administrativo, financiero y legal requerido.</t>
  </si>
  <si>
    <t>"Los profesionales encargados del trámite de concesiones y permisos ambientales y sanitarios no verifican  estrictamente lo definido, tanto en las normas, procedimientos, instrumentos y formatos correspondientes.
Interpretación diferente del alcance de los requisitos por los profesionales encargados del tràmite de concesiones y permisos ambientales y sanitarios.
Inexistencia de control y seguimiento al vencimiento de las concesiones y permisos ambientales y sanitarios.
Rotación del personal frente al proceso de las concesiones y permisos ambientales y sanitarios de funcionamiento para la conformación de los equipos técnicos.
Conflicto de intereses o afectación de criterios por parte de algunos  profesionales que en el pasado han trabajo con los operadores".</t>
  </si>
  <si>
    <t>"Multas y sanciones por parte del ente de control y vigilancia.
Medidas legales y disciplinarias en contra de la entidad, contratista y de los funcionarios públicos involucrados.
Afectación de la imagen Institucional.
Posible vulneración de Derechos ante la falta de aplicación de lineamientos y estándares de calidad en la ESPA.
Detrimento patrimonial.
Perdida de credibilidad. "</t>
  </si>
  <si>
    <t>"Establecer un plan de trabajo con las dependencias en el tema de concesiones y permisos ambientales y sanitarios.
Profesional idóneo para el control y seguimiento de las concesiones y permisos ambientales. 
                                      Acompañamiento del área jurídica para estudiar los trámites y permisos sin incurrir en sanciones o multas."</t>
  </si>
  <si>
    <t>"1.1 Elaboración del plan de trabajo.
1.2. Asignación de recursos para ejecutar el plan de trabajo.
1.3 Elaboración de acta de la Revisión de los actos administrativos y los documentos soportes para la expedición de las concesiones y permisos ambientales y sanitarios.
1.4 Crear un comité donde se acompañe el estudio de los trámites y permisos."</t>
  </si>
  <si>
    <t>(numero de  actividades ejecutadas / numero de actividades programadas) * 100</t>
  </si>
  <si>
    <t xml:space="preserve">soportes de gestion realizada ante las entidadesy corporaciones pertinentes </t>
  </si>
  <si>
    <t xml:space="preserve">En el primer trimestre  del año 2023 se se ha dado respuesta a 22  requerimientos solicitados por la Corporacion, ademas de ello se han realizado 4 pagos de visitas de control y seguimiento y 1 pago de tasas retributivas ya que en los inicios de año atendemos este tipo de solicitudes. </t>
  </si>
  <si>
    <t>En el segundo trimestre  del año 2023 se se ha dado respuesta a 10  requerimientos solicitados por la Corporacion.</t>
  </si>
  <si>
    <t>En el tercertrimestre  del año 2023 se se ha dado respuesta a 8  requerimientos solicitados por la Corporacion.</t>
  </si>
  <si>
    <t>En el cuarto trimestre del año 2023 se se ha dado respuesta a 9  requerimientos solicitados por la Corporacion.</t>
  </si>
  <si>
    <t>Comercial</t>
  </si>
  <si>
    <t>No cumplir los cambios de uso gestionados en terreno, mediante el acto administrativo.</t>
  </si>
  <si>
    <t>Realizar la respectiva resolución y no sea aplicada en el sistema el cambio.</t>
  </si>
  <si>
    <t>Genera afectación económica en la entidad por no implementación del acto administrativo.</t>
  </si>
  <si>
    <t>Realizar visitas a los predios comerciales o residencialess para el cambio uso</t>
  </si>
  <si>
    <t>1. Elaboracion de plan de trabajo, asignacion de personal operativo,  seguimiento  a los tramites pertinentes.</t>
  </si>
  <si>
    <t>numero de cambios por resolucion/ numero de resoluciones ejecutadas * 100</t>
  </si>
  <si>
    <t>Se ha realizado cambios de uso regularmente, y su respectivo seguimiento al tramite ejecutado,el area tiene resoluciones al dia.</t>
  </si>
  <si>
    <t>Se ha realizado cambios de uso y cambio de estrato regularmente, y su respectivo seguimiento al tramite ejecutado,el area tiene resoluciones al dia.</t>
  </si>
  <si>
    <t>Servicio al Cliente</t>
  </si>
  <si>
    <t xml:space="preserve">No responder en los tiempos establecidos las peticiones, quejas y reclamos de los usuarios. </t>
  </si>
  <si>
    <t>Responder al usuario las Peticiones Quejas y Reclamos, en los tiempos establecidos para evitar un silencio administrativo positivo.</t>
  </si>
  <si>
    <t>Un posible silencio administrativo</t>
  </si>
  <si>
    <t>Estar al dia con las PQR, realizando las resspectivas visitas para responderle al usuario a tiempo.</t>
  </si>
  <si>
    <t xml:space="preserve">Tener el personal disponible para la realización de dicha actividad. Cuadrilla (visitas) </t>
  </si>
  <si>
    <t>(PQR solicitadas / PQR solucionadas) x 100</t>
  </si>
  <si>
    <t>Sistema SYSMAN</t>
  </si>
  <si>
    <t>Se encuentra pendiente el 17% de las PQR, estas PQR se encuentran ya con el 80% del proceso interno ya realizado falta revision y firma de gerencia.</t>
  </si>
  <si>
    <t>Se obtuvo una efectividad de respuesta del 94%, comparado con el primer trimestre que fue del 88% de efectividad.</t>
  </si>
  <si>
    <t>Este trimestre se obtuvo una efectividad de respuesta del 92%, comparado con el segundo trimestre que fue del 94% de efectividad.  Seguimos manteniendonos sobre el 90% lo cual es positivo para la empresa en respuesta de PQR´s al usuario.</t>
  </si>
  <si>
    <t>Este trimestre se obtuvo una efectividad de respuesta del 80%, comparado con el tercer trimestre que fue del 92% de efectividad.  Hubo reducción de efectividad debido a que los términos de respuesta se vencen en enero del 2024.</t>
  </si>
  <si>
    <t>Contabilidad</t>
  </si>
  <si>
    <t>Diferencia en los valores del auxiliar en los totales con respecto a los pagos</t>
  </si>
  <si>
    <t xml:space="preserve">error involuntario </t>
  </si>
  <si>
    <t>pago mal realizado, ineficiencia administrativa</t>
  </si>
  <si>
    <t>Verificar datos mes vencido</t>
  </si>
  <si>
    <t>conciliar y verificacion libros auxiliares de las cuentas de impuestos, tasas, estampillas</t>
  </si>
  <si>
    <t>No de conciliaciones realizadas /12 *100</t>
  </si>
  <si>
    <t>Sistema SYSMA</t>
  </si>
  <si>
    <t>Se realiza una conciliacion mensual</t>
  </si>
  <si>
    <t>en los meses de abril y junio se encontraron 3 errores en digitación de la base gravable, se verificó y corrigió antes de presentar estampillas y se procedio a pagar o descontar la diferencia</t>
  </si>
  <si>
    <t>Se realizó el proceso de conciliación de los impuestos, tasas, estampillas durante el trimestre Julio – Septiembre 2023 en el proceso se evidencio que la cuentas de impuestos nacionales presentaban saldos según balance de la cuenta contable 2436, se realizó los respectivos ajustes y se procede a realizar el pago en el periodo que se evidencio la inconsistencia. En las estampillas de orden municipal y departamental se evidencio inconsistencia en el valor que presenta el informe de pago y el saldo que refleja el balance de la cuenta contable 2440, se realizó el proceso de revisión y se procese a registrar el ajuste correspondiente generando un saldo por pagar en el periodo que se evidencio la inconsistencia.</t>
  </si>
  <si>
    <t xml:space="preserve">Se realizó el proceso de revisión y liquidación de los impuestos (Retención en la fuente por renta e Iva, retención de industria y comercio), tasas de deporte y recreación, Estampillas ( Pro - turismo, Pro - Unillanos, Pro-Hospitales, Pro - cultura, Adulto Mayor, y Pro - electrificación) durante el trimestre Octubre- Diciembre 2023, las cuentas se encuentran debidamente conciliadas, quedandon registras en cuentas por pagar. </t>
  </si>
  <si>
    <t>Tesorería</t>
  </si>
  <si>
    <t>perdida de documento valor que deben reposar en la tesoreria</t>
  </si>
  <si>
    <t xml:space="preserve">falta de seguridad en la dependencia </t>
  </si>
  <si>
    <t>detrimento patriomonial a la ESPA</t>
  </si>
  <si>
    <t xml:space="preserve">seguridad fisica en la dependencia y equipos de computo </t>
  </si>
  <si>
    <t>ubicar la dependencia con la seguridad requerida  y guardar informacion, en la nube del area de sistemas Espa</t>
  </si>
  <si>
    <t>No de acciones realizadas/programadas *100</t>
  </si>
  <si>
    <t>verificacion e informe</t>
  </si>
  <si>
    <t>se guardan documentos valor (cheques ) en caja fuerte de la dependecia</t>
  </si>
  <si>
    <t>se guardan documentos valor (cheques ) en caja fuerte de la dependecia la cual tiene llave pero el escitorio no
Tener en cuenta que alli también funciona la oficina de control Interno</t>
  </si>
  <si>
    <t>se volvio a activar  la alarma en la oficina de tesoreria, con la empresa de seguridad JANO.</t>
  </si>
  <si>
    <t>se hizo reparacion del escritorio dañado donde reposa la caja fuerte pequeña, ya con llave igual alli se sigue guardando chequeras y talonarios</t>
  </si>
  <si>
    <t>perdida de  documentos que deben reposar en la tesoreria</t>
  </si>
  <si>
    <t>se ha entregado documentacion al area de archivo hasta el año 2020. * se solicito al area de sistemas  guardar la informacion en la nube</t>
  </si>
  <si>
    <t>A la fecha, en la oficina de tesoreria resposa la documentación como los soportes de pago que efectua la empresa, desde 2021.
El archivador y escritorio donde reposa la documentación no tiene llave de seguridad
Tener en cuenta que alli también funciona la oficina de control Interno</t>
  </si>
  <si>
    <t>el area de sistemas ha guardado en la nube la informacion de tesoreria, parcialmente.</t>
  </si>
  <si>
    <t>el area de sistemas sigue en el proceso de guardar en la nube la informacion de tesoreria de manera parcial, a como se va desarrolando.</t>
  </si>
  <si>
    <t xml:space="preserve">fraude cibernetico </t>
  </si>
  <si>
    <t>vulnerabilidad en la seguridad informatica</t>
  </si>
  <si>
    <t xml:space="preserve">seguridad en la dependencia y equipos de computo </t>
  </si>
  <si>
    <t>mejorar la seguridad en los equipos de computo</t>
  </si>
  <si>
    <t>sofware de seguridad/ actualizacion  12* 100</t>
  </si>
  <si>
    <t>informe  del sofware</t>
  </si>
  <si>
    <t>se hace el procedimiento de desconectar diariamente el internet del equipo de computo. * se deja con clave el equipo de computo</t>
  </si>
  <si>
    <t>se hace el procedimiento de desconectar diariamente el internet del equipo de computo.
 * se deja con clave el equipo de computo
Tener en cuenta que alli también funciona la oficina de control Interno</t>
  </si>
  <si>
    <t>se continua desconectando el equipo de tesoreria, en las horas de la noche como se recomendo, en gerencia. y se esta dejando conclave cada vez que sesale de la oficina.</t>
  </si>
  <si>
    <t>se continua desconecando el equipo de tesoreria y bloqueado cada vez que no se esta trabajando en el.</t>
  </si>
  <si>
    <t>Gerencia</t>
  </si>
  <si>
    <t>Olvido o descuido en la presentación de informacion a entes de control o entidades del orden municipal, departamental o nacional</t>
  </si>
  <si>
    <t>No hacer seguimiento constante a cronograma de entrega de información,                                          No tener procedimientos claros para la recopilación y presentación de la información</t>
  </si>
  <si>
    <t>posible hallazgo de falta administrativa, fiscal o penal</t>
  </si>
  <si>
    <t xml:space="preserve">*Cronograma de presentación de informes.                                                                                                                               *Proceso y procedimiento  establecido.                                               </t>
  </si>
  <si>
    <t>Verificación constante de cumplimiento de entrega de  informacion en los tiempos establecidos.                                                                                                           Actualización de procesos y  procedimientos.</t>
  </si>
  <si>
    <t>No de informes presentados/ informes a rendir</t>
  </si>
  <si>
    <t xml:space="preserve">radicado de la entrega de informacion </t>
  </si>
  <si>
    <t>Se efectúa verificación semanal de acuerdo a las mesas de trabajo desarrolladas los viernes en la oficina de Gerencia.</t>
  </si>
  <si>
    <t>Toma de desiciones sin el lleno de los soportes</t>
  </si>
  <si>
    <t>* Desconocimiento de la norma  *Necesidad de realizar de manera urgente los procesos, *No tener claro los procesos y procedimientos</t>
  </si>
  <si>
    <t>*Seguimiento a lo compromisos adquidos en los diferentes comités que se realizan para el seguimiento de metas.</t>
  </si>
  <si>
    <t>tener la trazabilidad de la toma de desiciones con su respectivo soporte</t>
  </si>
  <si>
    <t xml:space="preserve">N. de actos administartivos/ desiciones tomadas </t>
  </si>
  <si>
    <t>actos administrativos</t>
  </si>
  <si>
    <t>Todo acto administrativo es legalizado de acuerdo a los soportes que éste lo requiera. Las decisiones que lo impliquen están acompañadas de actos administrativos.</t>
  </si>
  <si>
    <t>SG-SST</t>
  </si>
  <si>
    <t xml:space="preserve">PORCENTAJE DE CUMPLIMIENTO POR ÁREA </t>
  </si>
  <si>
    <t>PORCENTAJE DE CUMPLIMIENTO PAAC</t>
  </si>
  <si>
    <t>Nº</t>
  </si>
  <si>
    <t>AREA</t>
  </si>
  <si>
    <t>1º TRIMESTRE</t>
  </si>
  <si>
    <t>2º TRIMESTRE</t>
  </si>
  <si>
    <t>3º TRIMESTRE</t>
  </si>
  <si>
    <t>4º TRIMESTRE</t>
  </si>
  <si>
    <t>ACUMULADO POR AREA</t>
  </si>
  <si>
    <t>4° TRIMESTRE</t>
  </si>
  <si>
    <t>ACUMULADO</t>
  </si>
  <si>
    <t>ARCHIVO Y CORRESPONDENCIA</t>
  </si>
  <si>
    <t>PLANEACIÓN</t>
  </si>
  <si>
    <t>ALMACÉN</t>
  </si>
  <si>
    <t xml:space="preserve">JURÍDICA Y CONTRATACIÓN </t>
  </si>
  <si>
    <t>NOMINA</t>
  </si>
  <si>
    <t>PRESUPUESTO</t>
  </si>
  <si>
    <t>SUBGERENCIA DE ASEO</t>
  </si>
  <si>
    <t>SISTEMAS</t>
  </si>
  <si>
    <t>CONTROL INTERNO</t>
  </si>
  <si>
    <t>FACTURACIÓN</t>
  </si>
  <si>
    <t>SUBGERENCIA DE ACUEDUCTO Y ALCANTARILLADO</t>
  </si>
  <si>
    <t>COMERCIAL</t>
  </si>
  <si>
    <t>SERVICIO AL CLIENTE</t>
  </si>
  <si>
    <t>CONTABILIDAD</t>
  </si>
  <si>
    <t>TESORERÍA</t>
  </si>
  <si>
    <t>GERENCIA</t>
  </si>
  <si>
    <t>PROMEDIO CUMPLIMIENTO POR TRIMESTRE 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</si>
</sst>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font>
    <font>
      <sz val="9"/>
      <color rgb="FF00000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b/>
      <sz val="12"/>
      <color rgb="FF000000"/>
      <name val="Angsana New"/>
    </font>
    <font>
      <b/>
      <sz val="12"/>
      <color rgb="FFFFFFFF"/>
      <name val="Angsana New"/>
    </font>
    <font>
      <sz val="12"/>
      <color rgb="FF000000"/>
      <name val="Angsana New"/>
    </font>
    <font>
      <sz val="12"/>
      <name val="Angsana New"/>
    </font>
    <font>
      <sz val="11"/>
      <color rgb="FF000000"/>
      <name val="Arial"/>
    </font>
    <font>
      <sz val="10"/>
      <color rgb="FF000000"/>
      <name val="Arial"/>
    </font>
    <font>
      <sz val="10"/>
      <name val="Arial"/>
    </font>
    <font>
      <sz val="10"/>
      <color rgb="FF444444"/>
      <name val="Arial"/>
    </font>
    <font>
      <sz val="10"/>
      <color rgb="FF000000"/>
      <name val="Arial"/>
      <family val="2"/>
      <charset val="1"/>
    </font>
    <font>
      <sz val="10"/>
      <color rgb="FFFFFFFF"/>
      <name val="Arial"/>
    </font>
    <font>
      <b/>
      <sz val="14"/>
      <color rgb="FF000000"/>
      <name val="Arial"/>
    </font>
    <font>
      <b/>
      <sz val="11"/>
      <color rgb="FF000000"/>
      <name val="Calibri"/>
    </font>
    <font>
      <b/>
      <sz val="14"/>
      <color rgb="FF000000"/>
      <name val="Calibri"/>
    </font>
    <font>
      <sz val="10"/>
      <color rgb="FF000000"/>
      <name val="Arial"/>
      <charset val="1"/>
    </font>
  </fonts>
  <fills count="10">
    <fill>
      <patternFill patternType="none"/>
    </fill>
    <fill>
      <patternFill patternType="gray125"/>
    </fill>
    <fill>
      <patternFill patternType="solid">
        <fgColor rgb="FF0AA20B"/>
        <bgColor rgb="FF0AA20B"/>
      </patternFill>
    </fill>
    <fill>
      <patternFill patternType="solid">
        <fgColor rgb="FFD8D8D8"/>
        <bgColor rgb="FFD8D8D8"/>
      </patternFill>
    </fill>
    <fill>
      <patternFill patternType="solid">
        <fgColor rgb="FFFFFFFF"/>
        <bgColor rgb="FFFFFFFF"/>
      </patternFill>
    </fill>
    <fill>
      <patternFill patternType="solid">
        <fgColor theme="0" tint="-0.14999847407452621"/>
        <bgColor rgb="FFD8D8D8"/>
      </patternFill>
    </fill>
    <fill>
      <patternFill patternType="solid">
        <fgColor theme="4" tint="0.39997558519241921"/>
        <bgColor rgb="FFD8D8D8"/>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A9D08E"/>
      </top>
      <bottom/>
      <diagonal/>
    </border>
    <border>
      <left style="thin">
        <color rgb="FF000000"/>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s>
  <cellStyleXfs count="1">
    <xf numFmtId="0" fontId="0" fillId="0" borderId="0"/>
  </cellStyleXfs>
  <cellXfs count="119">
    <xf numFmtId="0" fontId="0" fillId="0" borderId="0" xfId="0"/>
    <xf numFmtId="0" fontId="1" fillId="3" borderId="7" xfId="0" applyFont="1" applyFill="1" applyBorder="1" applyAlignment="1">
      <alignment horizontal="center" vertical="center" textRotation="90" wrapText="1"/>
    </xf>
    <xf numFmtId="0" fontId="6" fillId="3" borderId="7" xfId="0" applyFont="1" applyFill="1" applyBorder="1" applyAlignment="1">
      <alignment horizontal="center" vertical="center" textRotation="90"/>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0" borderId="0" xfId="0" applyFont="1" applyAlignment="1">
      <alignment horizontal="center" vertical="center"/>
    </xf>
    <xf numFmtId="0" fontId="9" fillId="0" borderId="9" xfId="0" applyFont="1" applyBorder="1" applyAlignment="1">
      <alignment horizontal="center" vertical="center"/>
    </xf>
    <xf numFmtId="0" fontId="6" fillId="3" borderId="11" xfId="0" applyFont="1" applyFill="1" applyBorder="1" applyAlignment="1">
      <alignment horizontal="center" vertical="center" textRotation="90"/>
    </xf>
    <xf numFmtId="0" fontId="10" fillId="0" borderId="0" xfId="0" applyFont="1" applyAlignment="1">
      <alignment horizontal="center" vertical="center" wrapText="1"/>
    </xf>
    <xf numFmtId="0" fontId="10" fillId="0" borderId="0" xfId="0" applyFont="1" applyAlignment="1">
      <alignment horizontal="center" vertical="center"/>
    </xf>
    <xf numFmtId="0" fontId="10" fillId="4" borderId="0" xfId="0" applyFont="1" applyFill="1" applyAlignment="1">
      <alignment horizontal="center" vertical="center" wrapText="1"/>
    </xf>
    <xf numFmtId="0" fontId="8" fillId="0" borderId="0" xfId="0" applyFont="1" applyAlignment="1">
      <alignment horizontal="center" vertical="center" wrapText="1"/>
    </xf>
    <xf numFmtId="0" fontId="6" fillId="3" borderId="18" xfId="0" applyFont="1" applyFill="1" applyBorder="1" applyAlignment="1">
      <alignment horizontal="center" vertical="center" textRotation="90"/>
    </xf>
    <xf numFmtId="0" fontId="6" fillId="3" borderId="19" xfId="0" applyFont="1" applyFill="1" applyBorder="1" applyAlignment="1">
      <alignment horizontal="center" vertical="center" textRotation="90"/>
    </xf>
    <xf numFmtId="0" fontId="11" fillId="0" borderId="5" xfId="0" applyFont="1" applyBorder="1" applyAlignment="1">
      <alignment horizontal="center" vertical="center" wrapText="1"/>
    </xf>
    <xf numFmtId="0" fontId="11" fillId="4" borderId="2"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7"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1" fillId="4" borderId="6" xfId="0" applyFont="1" applyFill="1" applyBorder="1" applyAlignment="1">
      <alignment horizontal="center" vertical="center" wrapText="1"/>
    </xf>
    <xf numFmtId="14" fontId="11" fillId="4" borderId="6" xfId="0" applyNumberFormat="1" applyFont="1" applyFill="1" applyBorder="1" applyAlignment="1">
      <alignment horizontal="center" vertical="center" wrapText="1"/>
    </xf>
    <xf numFmtId="9" fontId="11" fillId="4" borderId="6"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1" fillId="7" borderId="16" xfId="0" applyFont="1" applyFill="1" applyBorder="1"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14" fontId="11" fillId="0" borderId="6"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9" fontId="11" fillId="0" borderId="6"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6" fillId="3" borderId="6" xfId="0" applyFont="1" applyFill="1" applyBorder="1" applyAlignment="1">
      <alignment horizontal="center" vertical="center" textRotation="90"/>
    </xf>
    <xf numFmtId="0" fontId="6" fillId="3" borderId="20" xfId="0" applyFont="1" applyFill="1" applyBorder="1" applyAlignment="1">
      <alignment horizontal="center" vertical="center" textRotation="90"/>
    </xf>
    <xf numFmtId="0" fontId="6" fillId="3" borderId="21" xfId="0" applyFont="1" applyFill="1" applyBorder="1" applyAlignment="1">
      <alignment horizontal="center" vertical="center" textRotation="90"/>
    </xf>
    <xf numFmtId="0" fontId="11" fillId="4" borderId="5" xfId="0" applyFont="1" applyFill="1" applyBorder="1" applyAlignment="1">
      <alignment horizontal="center" vertical="center" wrapText="1"/>
    </xf>
    <xf numFmtId="9" fontId="6" fillId="3" borderId="9" xfId="0" applyNumberFormat="1" applyFont="1" applyFill="1" applyBorder="1" applyAlignment="1">
      <alignment horizontal="center" vertical="center" wrapText="1"/>
    </xf>
    <xf numFmtId="9" fontId="6" fillId="3" borderId="19" xfId="0" applyNumberFormat="1" applyFont="1" applyFill="1" applyBorder="1" applyAlignment="1">
      <alignment horizontal="center" vertical="center" textRotation="90"/>
    </xf>
    <xf numFmtId="9" fontId="10" fillId="0" borderId="0" xfId="0" applyNumberFormat="1" applyFont="1" applyAlignment="1">
      <alignment horizontal="center" vertical="center"/>
    </xf>
    <xf numFmtId="9" fontId="8" fillId="0" borderId="0" xfId="0" applyNumberFormat="1" applyFont="1" applyAlignment="1">
      <alignment horizontal="center" vertical="center"/>
    </xf>
    <xf numFmtId="0" fontId="11" fillId="7" borderId="5" xfId="0"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8" fillId="0" borderId="1" xfId="0" applyFont="1" applyBorder="1" applyAlignment="1">
      <alignment horizontal="center" vertical="center"/>
    </xf>
    <xf numFmtId="0" fontId="11" fillId="4" borderId="6" xfId="0" applyFont="1" applyFill="1" applyBorder="1" applyAlignment="1">
      <alignment horizontal="left" vertical="center" wrapText="1"/>
    </xf>
    <xf numFmtId="0" fontId="8" fillId="0" borderId="6" xfId="0" applyFont="1" applyBorder="1" applyAlignment="1">
      <alignment horizontal="center" vertical="center"/>
    </xf>
    <xf numFmtId="0" fontId="13" fillId="0" borderId="4" xfId="0" applyFont="1" applyBorder="1" applyAlignment="1">
      <alignment horizontal="center" vertical="center" wrapText="1"/>
    </xf>
    <xf numFmtId="0" fontId="11"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4" fillId="0" borderId="4" xfId="0" applyFont="1" applyBorder="1" applyAlignment="1">
      <alignment horizontal="center" vertical="center" wrapText="1"/>
    </xf>
    <xf numFmtId="9" fontId="11" fillId="4" borderId="4"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1" fillId="4" borderId="5" xfId="0" applyFont="1" applyFill="1" applyBorder="1" applyAlignment="1">
      <alignment horizontal="left" vertical="center" wrapText="1"/>
    </xf>
    <xf numFmtId="1" fontId="10" fillId="0" borderId="0" xfId="0" applyNumberFormat="1" applyFont="1" applyAlignment="1">
      <alignment horizontal="center" vertical="center"/>
    </xf>
    <xf numFmtId="9" fontId="16" fillId="0" borderId="0" xfId="0" applyNumberFormat="1" applyFont="1" applyAlignment="1">
      <alignment horizontal="center" vertical="center"/>
    </xf>
    <xf numFmtId="0" fontId="17" fillId="0" borderId="6" xfId="0" applyFont="1" applyBorder="1" applyAlignment="1">
      <alignment horizontal="center"/>
    </xf>
    <xf numFmtId="0" fontId="17" fillId="0" borderId="22" xfId="0" applyFont="1" applyBorder="1" applyAlignment="1">
      <alignment horizontal="center"/>
    </xf>
    <xf numFmtId="0" fontId="0" fillId="0" borderId="22" xfId="0" applyBorder="1"/>
    <xf numFmtId="0" fontId="0" fillId="0" borderId="6" xfId="0" applyBorder="1" applyAlignment="1">
      <alignment horizontal="center"/>
    </xf>
    <xf numFmtId="0" fontId="17" fillId="0" borderId="6" xfId="0" applyFont="1" applyBorder="1"/>
    <xf numFmtId="0" fontId="17" fillId="0" borderId="1" xfId="0" applyFont="1" applyBorder="1" applyAlignment="1">
      <alignment horizontal="center"/>
    </xf>
    <xf numFmtId="0" fontId="0" fillId="0" borderId="4" xfId="0" applyBorder="1" applyAlignment="1">
      <alignment horizontal="center"/>
    </xf>
    <xf numFmtId="0" fontId="0" fillId="0" borderId="23" xfId="0" applyBorder="1"/>
    <xf numFmtId="9" fontId="0" fillId="0" borderId="6" xfId="0" applyNumberFormat="1" applyBorder="1" applyAlignment="1">
      <alignment horizontal="center"/>
    </xf>
    <xf numFmtId="9" fontId="0" fillId="0" borderId="1" xfId="0" applyNumberFormat="1" applyBorder="1" applyAlignment="1">
      <alignment horizontal="center"/>
    </xf>
    <xf numFmtId="9" fontId="0" fillId="0" borderId="8" xfId="0" applyNumberFormat="1" applyBorder="1" applyAlignment="1">
      <alignment horizontal="center"/>
    </xf>
    <xf numFmtId="1" fontId="0" fillId="0" borderId="0" xfId="0" applyNumberFormat="1"/>
    <xf numFmtId="9" fontId="18" fillId="0" borderId="6" xfId="0" applyNumberFormat="1" applyFont="1" applyBorder="1" applyAlignment="1">
      <alignment horizontal="center"/>
    </xf>
    <xf numFmtId="0" fontId="19" fillId="0" borderId="0" xfId="0" applyFont="1" applyAlignment="1">
      <alignment horizontal="center" wrapText="1"/>
    </xf>
    <xf numFmtId="0" fontId="6" fillId="3" borderId="19" xfId="0" applyFont="1" applyFill="1" applyBorder="1" applyAlignment="1">
      <alignment horizontal="center" vertical="center" textRotation="90" wrapText="1"/>
    </xf>
    <xf numFmtId="0" fontId="19" fillId="0" borderId="0" xfId="0" applyFont="1" applyAlignment="1">
      <alignment horizontal="center" vertical="center"/>
    </xf>
    <xf numFmtId="0" fontId="12" fillId="8" borderId="6" xfId="0" applyFont="1" applyFill="1" applyBorder="1" applyAlignment="1">
      <alignment horizontal="left" vertical="center" wrapText="1"/>
    </xf>
    <xf numFmtId="9" fontId="11" fillId="9" borderId="6"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9" fontId="0" fillId="0" borderId="4" xfId="0" applyNumberFormat="1" applyBorder="1" applyAlignment="1">
      <alignment horizontal="center"/>
    </xf>
    <xf numFmtId="9" fontId="11" fillId="0" borderId="5" xfId="0" applyNumberFormat="1" applyFont="1" applyBorder="1" applyAlignment="1">
      <alignment horizontal="center" vertical="center" wrapText="1"/>
    </xf>
    <xf numFmtId="9" fontId="11" fillId="0" borderId="6" xfId="0" applyNumberFormat="1" applyFont="1" applyBorder="1" applyAlignment="1">
      <alignment horizontal="center" vertical="center"/>
    </xf>
    <xf numFmtId="0" fontId="11" fillId="0" borderId="0" xfId="0" applyFont="1" applyAlignment="1">
      <alignment horizontal="center" vertical="center" wrapText="1"/>
    </xf>
    <xf numFmtId="0" fontId="11" fillId="8" borderId="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14" fontId="11" fillId="4" borderId="5" xfId="0" applyNumberFormat="1" applyFont="1" applyFill="1" applyBorder="1" applyAlignment="1">
      <alignment horizontal="center" vertical="center" wrapText="1"/>
    </xf>
    <xf numFmtId="14" fontId="11" fillId="4" borderId="6"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1" fillId="4" borderId="1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0" borderId="1" xfId="0" applyFont="1" applyBorder="1" applyAlignment="1">
      <alignment horizontal="center" vertical="center"/>
    </xf>
    <xf numFmtId="0" fontId="6" fillId="0" borderId="2" xfId="0" applyFont="1" applyBorder="1" applyAlignment="1">
      <alignment horizontal="center" vertical="center"/>
    </xf>
    <xf numFmtId="0" fontId="7" fillId="2" borderId="1"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3" borderId="13" xfId="0" applyFont="1" applyFill="1" applyBorder="1" applyAlignment="1">
      <alignment horizontal="center" vertical="center"/>
    </xf>
    <xf numFmtId="0" fontId="6" fillId="3" borderId="7"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0" xfId="0" applyFont="1" applyFill="1" applyAlignment="1">
      <alignment horizontal="center" vertical="center" wrapText="1"/>
    </xf>
    <xf numFmtId="0" fontId="6" fillId="3" borderId="7" xfId="0" applyFont="1" applyFill="1" applyBorder="1" applyAlignment="1">
      <alignment horizontal="center" vertical="center" textRotation="90"/>
    </xf>
    <xf numFmtId="0" fontId="6" fillId="3" borderId="11" xfId="0" applyFont="1" applyFill="1" applyBorder="1" applyAlignment="1">
      <alignment horizontal="center" vertical="center" textRotation="90"/>
    </xf>
    <xf numFmtId="0" fontId="6" fillId="3" borderId="7" xfId="0" applyFont="1" applyFill="1" applyBorder="1" applyAlignment="1">
      <alignment horizontal="center" vertical="top" textRotation="90"/>
    </xf>
    <xf numFmtId="0" fontId="6" fillId="3" borderId="11" xfId="0" applyFont="1" applyFill="1" applyBorder="1" applyAlignment="1">
      <alignment horizontal="center" vertical="top" textRotation="90"/>
    </xf>
    <xf numFmtId="0" fontId="6" fillId="5" borderId="7" xfId="0" applyFont="1" applyFill="1" applyBorder="1" applyAlignment="1">
      <alignment horizontal="center" vertical="center" textRotation="90"/>
    </xf>
    <xf numFmtId="0" fontId="6" fillId="5" borderId="11" xfId="0" applyFont="1" applyFill="1" applyBorder="1" applyAlignment="1">
      <alignment horizontal="center" vertical="center" textRotation="90"/>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textRotation="90"/>
    </xf>
    <xf numFmtId="0" fontId="1" fillId="3" borderId="7" xfId="0" applyFont="1" applyFill="1" applyBorder="1" applyAlignment="1">
      <alignment horizontal="center" vertical="center" wrapText="1"/>
    </xf>
    <xf numFmtId="0" fontId="17" fillId="0" borderId="0" xfId="0" applyFont="1" applyAlignment="1">
      <alignment horizontal="center"/>
    </xf>
    <xf numFmtId="0" fontId="17" fillId="0" borderId="6" xfId="0" applyFont="1" applyBorder="1" applyAlignment="1">
      <alignment horizontal="center"/>
    </xf>
    <xf numFmtId="0" fontId="17" fillId="0" borderId="24" xfId="0" applyFont="1" applyBorder="1" applyAlignment="1">
      <alignment horizontal="center"/>
    </xf>
  </cellXfs>
  <cellStyles count="1">
    <cellStyle name="Normal" xfId="0" builtinId="0"/>
  </cellStyles>
  <dxfs count="4">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colors>
    <mruColors>
      <color rgb="FFFF38C1"/>
      <color rgb="FFFFBE73"/>
      <color rgb="FFD3F7CB"/>
      <color rgb="FF794F3A"/>
      <color rgb="FFEF3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a:ea typeface="Arial"/>
                <a:cs typeface="Arial"/>
              </a:defRPr>
            </a:pPr>
            <a:r>
              <a:rPr lang="en-US"/>
              <a:t>SEGUIMIENTO MATRIZ DE RIESGOS DE CORRUPCIÓN 2023</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a:ea typeface="Arial"/>
              <a:cs typeface="Arial"/>
            </a:defRPr>
          </a:pPr>
          <a:endParaRPr lang="en-US"/>
        </a:p>
      </c:txPr>
    </c:title>
    <c:autoTitleDeleted val="0"/>
    <c:plotArea>
      <c:layout/>
      <c:barChart>
        <c:barDir val="col"/>
        <c:grouping val="clustered"/>
        <c:varyColors val="0"/>
        <c:ser>
          <c:idx val="0"/>
          <c:order val="0"/>
          <c:tx>
            <c:v>Riesgos por Trimestre</c:v>
          </c:tx>
          <c:spPr>
            <a:solidFill>
              <a:schemeClr val="accent1"/>
            </a:solidFill>
            <a:ln>
              <a:noFill/>
            </a:ln>
            <a:effectLst/>
          </c:spPr>
          <c:invertIfNegative val="0"/>
          <c:cat>
            <c:strRef>
              <c:f>'Análisis cumplimiento por área'!$I$4:$J$4</c:f>
              <c:strCache>
                <c:ptCount val="2"/>
                <c:pt idx="0">
                  <c:v>1º TRIMESTRE</c:v>
                </c:pt>
                <c:pt idx="1">
                  <c:v>2º TRIMESTRE</c:v>
                </c:pt>
              </c:strCache>
            </c:strRef>
          </c:cat>
          <c:val>
            <c:numRef>
              <c:f>'Análisis cumplimiento por área'!$I$5:$J$5</c:f>
              <c:numCache>
                <c:formatCode>0%</c:formatCode>
                <c:ptCount val="2"/>
                <c:pt idx="0">
                  <c:v>0.23135416666666667</c:v>
                </c:pt>
                <c:pt idx="1">
                  <c:v>0.25750000000000001</c:v>
                </c:pt>
              </c:numCache>
            </c:numRef>
          </c:val>
          <c:extLst>
            <c:ext xmlns:c16="http://schemas.microsoft.com/office/drawing/2014/chart" uri="{C3380CC4-5D6E-409C-BE32-E72D297353CC}">
              <c16:uniqueId val="{00000001-B9E4-48CB-959D-2F5542695975}"/>
            </c:ext>
          </c:extLst>
        </c:ser>
        <c:dLbls>
          <c:showLegendKey val="0"/>
          <c:showVal val="0"/>
          <c:showCatName val="0"/>
          <c:showSerName val="0"/>
          <c:showPercent val="0"/>
          <c:showBubbleSize val="0"/>
        </c:dLbls>
        <c:gapWidth val="150"/>
        <c:axId val="904226055"/>
        <c:axId val="904214055"/>
      </c:barChart>
      <c:catAx>
        <c:axId val="904226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a:ea typeface="Arial"/>
                <a:cs typeface="Arial"/>
              </a:defRPr>
            </a:pPr>
            <a:endParaRPr lang="en-US"/>
          </a:p>
        </c:txPr>
        <c:crossAx val="904214055"/>
        <c:crosses val="autoZero"/>
        <c:auto val="1"/>
        <c:lblAlgn val="ctr"/>
        <c:lblOffset val="100"/>
        <c:noMultiLvlLbl val="0"/>
      </c:catAx>
      <c:valAx>
        <c:axId val="904214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226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Arial"/>
                <a:ea typeface="Arial"/>
                <a:cs typeface="Arial"/>
              </a:defRPr>
            </a:pPr>
            <a:r>
              <a:rPr lang="en-US"/>
              <a:t>Plan Anticorrupción 2023</a:t>
            </a:r>
          </a:p>
        </c:rich>
      </c:tx>
      <c:layout>
        <c:manualLayout>
          <c:xMode val="edge"/>
          <c:yMode val="edge"/>
          <c:x val="0.2937777777777778"/>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Arial"/>
              <a:ea typeface="Arial"/>
              <a:cs typeface="Arial"/>
            </a:defRPr>
          </a:pPr>
          <a:endParaRPr lang="en-US"/>
        </a:p>
      </c:txPr>
    </c:title>
    <c:autoTitleDeleted val="0"/>
    <c:plotArea>
      <c:layout/>
      <c:barChart>
        <c:barDir val="bar"/>
        <c:grouping val="clustered"/>
        <c:varyColors val="0"/>
        <c:ser>
          <c:idx val="0"/>
          <c:order val="0"/>
          <c:tx>
            <c:v>Porcentaje</c:v>
          </c:tx>
          <c:spPr>
            <a:solidFill>
              <a:schemeClr val="accent1"/>
            </a:solidFill>
            <a:ln>
              <a:noFill/>
            </a:ln>
            <a:effectLst/>
          </c:spPr>
          <c:invertIfNegative val="0"/>
          <c:cat>
            <c:strRef>
              <c:f>'Análisis cumplimiento por área'!$I$4:$M$4</c:f>
              <c:strCache>
                <c:ptCount val="5"/>
                <c:pt idx="0">
                  <c:v>1º TRIMESTRE</c:v>
                </c:pt>
                <c:pt idx="1">
                  <c:v>2º TRIMESTRE</c:v>
                </c:pt>
                <c:pt idx="2">
                  <c:v>3º TRIMESTRE</c:v>
                </c:pt>
                <c:pt idx="3">
                  <c:v>4° TRIMESTRE</c:v>
                </c:pt>
                <c:pt idx="4">
                  <c:v>ACUMULADO</c:v>
                </c:pt>
              </c:strCache>
            </c:strRef>
          </c:cat>
          <c:val>
            <c:numRef>
              <c:f>'Análisis cumplimiento por área'!$I$5:$M$5</c:f>
              <c:numCache>
                <c:formatCode>0%</c:formatCode>
                <c:ptCount val="5"/>
                <c:pt idx="0">
                  <c:v>0.23135416666666667</c:v>
                </c:pt>
                <c:pt idx="1">
                  <c:v>0.25750000000000001</c:v>
                </c:pt>
                <c:pt idx="2">
                  <c:v>0.21581458333333334</c:v>
                </c:pt>
                <c:pt idx="3">
                  <c:v>0.21946874999999999</c:v>
                </c:pt>
                <c:pt idx="4">
                  <c:v>0.92413750000000006</c:v>
                </c:pt>
              </c:numCache>
            </c:numRef>
          </c:val>
          <c:extLst>
            <c:ext xmlns:c16="http://schemas.microsoft.com/office/drawing/2014/chart" uri="{C3380CC4-5D6E-409C-BE32-E72D297353CC}">
              <c16:uniqueId val="{00000001-80A5-419F-BC47-61519E7EFA03}"/>
            </c:ext>
          </c:extLst>
        </c:ser>
        <c:dLbls>
          <c:showLegendKey val="0"/>
          <c:showVal val="0"/>
          <c:showCatName val="0"/>
          <c:showSerName val="0"/>
          <c:showPercent val="0"/>
          <c:showBubbleSize val="0"/>
        </c:dLbls>
        <c:gapWidth val="182"/>
        <c:axId val="436458504"/>
        <c:axId val="436460552"/>
      </c:barChart>
      <c:catAx>
        <c:axId val="436458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en-US"/>
          </a:p>
        </c:txPr>
        <c:crossAx val="436460552"/>
        <c:crosses val="autoZero"/>
        <c:auto val="1"/>
        <c:lblAlgn val="ctr"/>
        <c:lblOffset val="100"/>
        <c:noMultiLvlLbl val="0"/>
      </c:catAx>
      <c:valAx>
        <c:axId val="4364605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458504"/>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1"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104775</xdr:rowOff>
    </xdr:from>
    <xdr:ext cx="1371600" cy="647700"/>
    <xdr:pic>
      <xdr:nvPicPr>
        <xdr:cNvPr id="2" name="image1.png" descr="C:\Users\ESPA\Desktop\LOGOS\Logo ESPA - HORIZONTAL.tif" title="Imagen">
          <a:extLst>
            <a:ext uri="{FF2B5EF4-FFF2-40B4-BE49-F238E27FC236}">
              <a16:creationId xmlns:a16="http://schemas.microsoft.com/office/drawing/2014/main" id="{564D29F8-4165-F341-B0DF-B9330FDFBE7D}"/>
            </a:ext>
          </a:extLst>
        </xdr:cNvPr>
        <xdr:cNvPicPr preferRelativeResize="0"/>
      </xdr:nvPicPr>
      <xdr:blipFill>
        <a:blip xmlns:r="http://schemas.openxmlformats.org/officeDocument/2006/relationships" r:embed="rId1" cstate="print"/>
        <a:stretch>
          <a:fillRect/>
        </a:stretch>
      </xdr:blipFill>
      <xdr:spPr>
        <a:xfrm>
          <a:off x="66675" y="104775"/>
          <a:ext cx="1371600"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2</xdr:col>
      <xdr:colOff>514350</xdr:colOff>
      <xdr:row>25</xdr:row>
      <xdr:rowOff>104775</xdr:rowOff>
    </xdr:from>
    <xdr:to>
      <xdr:col>6</xdr:col>
      <xdr:colOff>1009650</xdr:colOff>
      <xdr:row>39</xdr:row>
      <xdr:rowOff>180975</xdr:rowOff>
    </xdr:to>
    <xdr:graphicFrame macro="">
      <xdr:nvGraphicFramePr>
        <xdr:cNvPr id="2" name="Gráfico 1">
          <a:extLst>
            <a:ext uri="{FF2B5EF4-FFF2-40B4-BE49-F238E27FC236}">
              <a16:creationId xmlns:a16="http://schemas.microsoft.com/office/drawing/2014/main" id="{84753E8E-3356-C12A-C50F-37D1782332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7</xdr:row>
      <xdr:rowOff>57150</xdr:rowOff>
    </xdr:from>
    <xdr:to>
      <xdr:col>12</xdr:col>
      <xdr:colOff>666750</xdr:colOff>
      <xdr:row>21</xdr:row>
      <xdr:rowOff>85725</xdr:rowOff>
    </xdr:to>
    <xdr:graphicFrame macro="">
      <xdr:nvGraphicFramePr>
        <xdr:cNvPr id="4" name="Gráfico 3">
          <a:extLst>
            <a:ext uri="{FF2B5EF4-FFF2-40B4-BE49-F238E27FC236}">
              <a16:creationId xmlns:a16="http://schemas.microsoft.com/office/drawing/2014/main" id="{0DBB2F51-D5EB-772C-3EA2-9DA45570184B}"/>
            </a:ext>
            <a:ext uri="{147F2762-F138-4A5C-976F-8EAC2B608ADB}">
              <a16:predDERef xmlns:a16="http://schemas.microsoft.com/office/drawing/2014/main" pred="{84753E8E-3356-C12A-C50F-37D1782332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92"/>
  <sheetViews>
    <sheetView tabSelected="1" topLeftCell="A7" zoomScale="110" zoomScaleNormal="110" workbookViewId="0">
      <pane ySplit="1" topLeftCell="A8" activePane="bottomLeft" state="frozen"/>
      <selection pane="bottomLeft" activeCell="E1" sqref="E1:O1048576"/>
    </sheetView>
  </sheetViews>
  <sheetFormatPr defaultColWidth="9.140625" defaultRowHeight="15" customHeight="1"/>
  <cols>
    <col min="1" max="1" width="4" style="5" customWidth="1"/>
    <col min="2" max="2" width="10.85546875" style="5" customWidth="1"/>
    <col min="3" max="3" width="17.42578125" style="5" customWidth="1"/>
    <col min="4" max="4" width="17" style="5" customWidth="1"/>
    <col min="5" max="5" width="18.140625" style="5" customWidth="1"/>
    <col min="6" max="6" width="47.7109375" style="5" customWidth="1"/>
    <col min="7" max="7" width="34.28515625" style="5" customWidth="1"/>
    <col min="8" max="8" width="29.7109375" style="5" customWidth="1"/>
    <col min="9" max="9" width="10.140625" style="5" customWidth="1"/>
    <col min="10" max="10" width="7.85546875" style="5" customWidth="1"/>
    <col min="11" max="11" width="10.28515625" style="5" customWidth="1"/>
    <col min="12" max="12" width="43.7109375" style="5" customWidth="1"/>
    <col min="13" max="13" width="29.7109375" style="5" customWidth="1"/>
    <col min="14" max="14" width="19.140625" style="5" customWidth="1"/>
    <col min="15" max="15" width="19" style="5" customWidth="1"/>
    <col min="16" max="16" width="10" style="5" customWidth="1"/>
    <col min="17" max="17" width="13.42578125" style="42" customWidth="1"/>
    <col min="18" max="18" width="25.140625" style="5" customWidth="1"/>
    <col min="19" max="19" width="13.42578125" style="5" customWidth="1"/>
    <col min="20" max="20" width="28" style="5" customWidth="1"/>
    <col min="21" max="21" width="13.42578125" style="5" customWidth="1"/>
    <col min="22" max="22" width="25.85546875" style="5" customWidth="1"/>
    <col min="23" max="23" width="13.42578125" style="5" customWidth="1"/>
    <col min="24" max="24" width="22.5703125" style="5" customWidth="1"/>
    <col min="25" max="26" width="13.42578125" style="5" customWidth="1"/>
    <col min="27" max="27" width="13.85546875" style="5" customWidth="1"/>
    <col min="28" max="28" width="24.140625" style="5" customWidth="1"/>
    <col min="29" max="34" width="10.7109375" style="5" customWidth="1"/>
    <col min="35" max="16384" width="9.140625" style="5"/>
  </cols>
  <sheetData>
    <row r="1" spans="2:28" ht="63.75" customHeight="1">
      <c r="B1" s="97"/>
      <c r="C1" s="97"/>
      <c r="D1" s="97"/>
      <c r="E1" s="97"/>
      <c r="F1" s="97"/>
      <c r="G1" s="98" t="s">
        <v>0</v>
      </c>
      <c r="H1" s="98"/>
      <c r="I1" s="98"/>
      <c r="J1" s="98"/>
      <c r="K1" s="98"/>
      <c r="L1" s="98"/>
      <c r="M1" s="98"/>
      <c r="N1" s="98"/>
      <c r="O1" s="98"/>
      <c r="P1" s="98"/>
      <c r="Q1" s="98"/>
      <c r="R1" s="98"/>
      <c r="S1" s="98"/>
      <c r="T1" s="98"/>
      <c r="U1" s="98"/>
      <c r="V1" s="98"/>
      <c r="W1" s="98"/>
      <c r="X1" s="98"/>
      <c r="Y1" s="98"/>
      <c r="Z1" s="98"/>
      <c r="AA1" s="98"/>
    </row>
    <row r="2" spans="2:28" ht="24" customHeight="1">
      <c r="B2" s="99" t="s">
        <v>1</v>
      </c>
      <c r="C2" s="99"/>
      <c r="D2" s="99"/>
      <c r="E2" s="99"/>
      <c r="F2" s="99"/>
      <c r="G2" s="99"/>
      <c r="H2" s="99"/>
      <c r="I2" s="99"/>
      <c r="J2" s="99"/>
      <c r="K2" s="99"/>
      <c r="L2" s="99"/>
      <c r="M2" s="99"/>
      <c r="N2" s="99"/>
      <c r="O2" s="99"/>
      <c r="P2" s="99"/>
      <c r="Q2" s="99"/>
      <c r="R2" s="99"/>
      <c r="S2" s="99"/>
      <c r="T2" s="99"/>
      <c r="U2" s="99"/>
      <c r="V2" s="99"/>
      <c r="W2" s="99"/>
      <c r="X2" s="99"/>
      <c r="Y2" s="99"/>
      <c r="Z2" s="99"/>
      <c r="AA2" s="99"/>
    </row>
    <row r="3" spans="2:28" ht="18">
      <c r="B3" s="100" t="s">
        <v>2</v>
      </c>
      <c r="C3" s="100"/>
      <c r="D3" s="100"/>
      <c r="E3" s="100"/>
      <c r="F3" s="100"/>
      <c r="G3" s="100"/>
      <c r="H3" s="100"/>
      <c r="I3" s="100" t="s">
        <v>3</v>
      </c>
      <c r="J3" s="100"/>
      <c r="K3" s="100"/>
      <c r="L3" s="100"/>
      <c r="M3" s="100"/>
      <c r="N3" s="100"/>
      <c r="O3" s="100"/>
      <c r="P3" s="3"/>
      <c r="Q3" s="39"/>
      <c r="R3" s="4"/>
      <c r="S3" s="4"/>
      <c r="T3" s="4"/>
      <c r="U3" s="4"/>
      <c r="V3" s="4"/>
      <c r="W3" s="4"/>
      <c r="X3" s="4"/>
      <c r="Y3" s="4"/>
      <c r="Z3" s="4"/>
      <c r="AA3" s="6"/>
    </row>
    <row r="4" spans="2:28" ht="21" customHeight="1">
      <c r="B4" s="105" t="s">
        <v>4</v>
      </c>
      <c r="C4" s="105"/>
      <c r="D4" s="105"/>
      <c r="E4" s="105"/>
      <c r="F4" s="105"/>
      <c r="G4" s="105"/>
      <c r="H4" s="106"/>
      <c r="I4" s="105"/>
      <c r="J4" s="105"/>
      <c r="K4" s="105"/>
      <c r="L4" s="105"/>
      <c r="M4" s="105"/>
      <c r="N4" s="105"/>
      <c r="O4" s="105"/>
      <c r="P4" s="105"/>
      <c r="Q4" s="105"/>
      <c r="R4" s="105"/>
      <c r="S4" s="105"/>
      <c r="T4" s="105"/>
      <c r="U4" s="105"/>
      <c r="V4" s="105"/>
      <c r="W4" s="105"/>
      <c r="X4" s="105"/>
      <c r="Y4" s="105"/>
      <c r="Z4" s="105"/>
      <c r="AA4" s="105"/>
      <c r="AB4" s="105"/>
    </row>
    <row r="5" spans="2:28" ht="23.25" customHeight="1">
      <c r="B5" s="104" t="s">
        <v>5</v>
      </c>
      <c r="C5" s="104"/>
      <c r="D5" s="104"/>
      <c r="E5" s="104"/>
      <c r="F5" s="107" t="s">
        <v>6</v>
      </c>
      <c r="G5" s="114" t="s">
        <v>7</v>
      </c>
      <c r="H5" s="101" t="s">
        <v>8</v>
      </c>
      <c r="I5" s="103" t="s">
        <v>9</v>
      </c>
      <c r="J5" s="104"/>
      <c r="K5" s="104"/>
      <c r="L5" s="104" t="s">
        <v>10</v>
      </c>
      <c r="M5" s="104"/>
      <c r="N5" s="104"/>
      <c r="O5" s="104"/>
      <c r="P5" s="108" t="s">
        <v>11</v>
      </c>
      <c r="Q5" s="104" t="s">
        <v>12</v>
      </c>
      <c r="R5" s="104"/>
      <c r="S5" s="104" t="s">
        <v>13</v>
      </c>
      <c r="T5" s="104"/>
      <c r="U5" s="104" t="s">
        <v>14</v>
      </c>
      <c r="V5" s="104"/>
      <c r="W5" s="104" t="s">
        <v>15</v>
      </c>
      <c r="X5" s="104"/>
      <c r="Y5" s="104"/>
      <c r="Z5" s="104"/>
      <c r="AA5" s="109"/>
      <c r="AB5" s="107" t="s">
        <v>16</v>
      </c>
    </row>
    <row r="6" spans="2:28" ht="26.25" customHeight="1">
      <c r="B6" s="104"/>
      <c r="C6" s="104"/>
      <c r="D6" s="104"/>
      <c r="E6" s="104"/>
      <c r="F6" s="107"/>
      <c r="G6" s="114"/>
      <c r="H6" s="101"/>
      <c r="I6" s="103" t="s">
        <v>17</v>
      </c>
      <c r="J6" s="104"/>
      <c r="K6" s="104"/>
      <c r="L6" s="107" t="s">
        <v>18</v>
      </c>
      <c r="M6" s="107" t="s">
        <v>19</v>
      </c>
      <c r="N6" s="107" t="s">
        <v>20</v>
      </c>
      <c r="O6" s="111" t="s">
        <v>21</v>
      </c>
      <c r="P6" s="108"/>
      <c r="Q6" s="104"/>
      <c r="R6" s="104"/>
      <c r="S6" s="113"/>
      <c r="T6" s="113"/>
      <c r="U6" s="104"/>
      <c r="V6" s="104"/>
      <c r="W6" s="104"/>
      <c r="X6" s="104"/>
      <c r="Y6" s="104"/>
      <c r="Z6" s="104"/>
      <c r="AA6" s="109"/>
      <c r="AB6" s="107"/>
    </row>
    <row r="7" spans="2:28" ht="74.25" customHeight="1">
      <c r="B7" s="2" t="s">
        <v>22</v>
      </c>
      <c r="C7" s="2" t="s">
        <v>23</v>
      </c>
      <c r="D7" s="2" t="s">
        <v>24</v>
      </c>
      <c r="E7" s="2" t="s">
        <v>25</v>
      </c>
      <c r="F7" s="107"/>
      <c r="G7" s="114"/>
      <c r="H7" s="102"/>
      <c r="I7" s="12" t="s">
        <v>26</v>
      </c>
      <c r="J7" s="7" t="s">
        <v>27</v>
      </c>
      <c r="K7" s="7" t="s">
        <v>28</v>
      </c>
      <c r="L7" s="108"/>
      <c r="M7" s="108"/>
      <c r="N7" s="108"/>
      <c r="O7" s="112"/>
      <c r="P7" s="108"/>
      <c r="Q7" s="40" t="s">
        <v>29</v>
      </c>
      <c r="R7" s="36" t="s">
        <v>30</v>
      </c>
      <c r="S7" s="35" t="s">
        <v>29</v>
      </c>
      <c r="T7" s="35" t="s">
        <v>30</v>
      </c>
      <c r="U7" s="37" t="s">
        <v>29</v>
      </c>
      <c r="V7" s="13" t="s">
        <v>30</v>
      </c>
      <c r="W7" s="13" t="s">
        <v>29</v>
      </c>
      <c r="X7" s="13" t="s">
        <v>31</v>
      </c>
      <c r="Y7" s="72" t="s">
        <v>32</v>
      </c>
      <c r="Z7" s="13" t="s">
        <v>30</v>
      </c>
      <c r="AA7" s="110"/>
      <c r="AB7" s="108"/>
    </row>
    <row r="8" spans="2:28" ht="138.75" customHeight="1">
      <c r="B8" s="14"/>
      <c r="C8" s="14"/>
      <c r="D8" s="14" t="s">
        <v>33</v>
      </c>
      <c r="E8" s="14"/>
      <c r="F8" s="14" t="s">
        <v>34</v>
      </c>
      <c r="G8" s="15" t="s">
        <v>35</v>
      </c>
      <c r="H8" s="16" t="s">
        <v>36</v>
      </c>
      <c r="I8" s="16">
        <v>4</v>
      </c>
      <c r="J8" s="16">
        <v>10</v>
      </c>
      <c r="K8" s="17" t="str">
        <f>IF(I8+J8=0,"",IF(OR(AND(I8=1,J8=5),AND(I8=1,J8=10),AND(I8=2,J8=5)),"Bajo",IF(OR(AND(I8=1,J8=20),AND(I8=2,J8=20),AND(I8=2,J8=10),AND(I8=3,J8=5),AND(I8=4,J8=5),AND(I8=5,J8=5)),"Moderado",IF(OR(AND(I8=2,J8=20),AND(I8=3,J8=10),AND(I8=4,J8=10),AND(I8=5,J8=10)),"Alto",IF(OR(AND(I8=3,J8=20),AND(I8=4,J8=20),AND(I8=5,J8=20)),"Extremo","")))))</f>
        <v>Alto</v>
      </c>
      <c r="L8" s="16" t="s">
        <v>37</v>
      </c>
      <c r="M8" s="74" t="s">
        <v>38</v>
      </c>
      <c r="N8" s="18" t="s">
        <v>39</v>
      </c>
      <c r="O8" s="19" t="s">
        <v>40</v>
      </c>
      <c r="P8" s="20">
        <v>44927</v>
      </c>
      <c r="Q8" s="21">
        <v>0.25</v>
      </c>
      <c r="R8" s="19" t="s">
        <v>41</v>
      </c>
      <c r="S8" s="44">
        <v>0.25</v>
      </c>
      <c r="T8" s="73" t="s">
        <v>42</v>
      </c>
      <c r="U8" s="21">
        <v>0.25</v>
      </c>
      <c r="V8" s="73" t="s">
        <v>42</v>
      </c>
      <c r="W8" s="21">
        <v>0.25</v>
      </c>
      <c r="X8" s="73" t="s">
        <v>42</v>
      </c>
      <c r="Y8" s="21">
        <f>SUM(Q8+S8+U8+W8)</f>
        <v>1</v>
      </c>
      <c r="Z8" s="19" t="s">
        <v>42</v>
      </c>
      <c r="AA8" s="19" t="s">
        <v>43</v>
      </c>
      <c r="AB8" s="16" t="s">
        <v>44</v>
      </c>
    </row>
    <row r="9" spans="2:28" ht="127.5">
      <c r="B9" s="14" t="s">
        <v>45</v>
      </c>
      <c r="C9" s="14"/>
      <c r="D9" s="14"/>
      <c r="E9" s="14"/>
      <c r="F9" s="18" t="s">
        <v>46</v>
      </c>
      <c r="G9" s="22" t="s">
        <v>47</v>
      </c>
      <c r="H9" s="16"/>
      <c r="I9" s="16">
        <v>2</v>
      </c>
      <c r="J9" s="16">
        <v>10</v>
      </c>
      <c r="K9" s="19" t="str">
        <f>IF(I9+J9=0,"",IF(OR(AND(I9=1,J9=5),AND(I9=1,J9=10),AND(I9=2,J9=5)),"Bajo",IF(OR(AND(I9=1,J9=20),AND(I9=2,J9=20),AND(I9=2,J9=10),AND(I9=3,J9=5),AND(I9=4,J9=5),AND(I9=5,J9=5)),"Moderado",IF(OR(AND(I9=2,J9=20),AND(I9=3,J9=10),AND(I9=4,J9=10),AND(I9=5,J9=10)),"Alto",IF(OR(AND(I9=3,J9=20),AND(I9=4,J9=20),AND(I9=5,J9=20)),"Extremo","")))))</f>
        <v>Moderado</v>
      </c>
      <c r="L9" s="18" t="s">
        <v>48</v>
      </c>
      <c r="M9" s="18" t="s">
        <v>49</v>
      </c>
      <c r="N9" s="18" t="s">
        <v>50</v>
      </c>
      <c r="O9" s="18" t="s">
        <v>51</v>
      </c>
      <c r="P9" s="19" t="s">
        <v>52</v>
      </c>
      <c r="Q9" s="21">
        <v>0.25</v>
      </c>
      <c r="R9" s="19" t="s">
        <v>53</v>
      </c>
      <c r="S9" s="21">
        <v>0.25</v>
      </c>
      <c r="T9" s="19" t="s">
        <v>54</v>
      </c>
      <c r="U9" s="21">
        <v>0.25</v>
      </c>
      <c r="V9" s="19" t="s">
        <v>55</v>
      </c>
      <c r="W9" s="21">
        <v>0.25</v>
      </c>
      <c r="X9" s="21" t="s">
        <v>56</v>
      </c>
      <c r="Y9" s="21">
        <f>SUM(Q9+S9+U9+W9)</f>
        <v>1</v>
      </c>
      <c r="Z9" s="19" t="s">
        <v>57</v>
      </c>
      <c r="AA9" s="19" t="s">
        <v>58</v>
      </c>
      <c r="AB9" s="16" t="s">
        <v>44</v>
      </c>
    </row>
    <row r="10" spans="2:28" ht="60">
      <c r="B10" s="14"/>
      <c r="C10" s="14"/>
      <c r="D10" s="14" t="s">
        <v>59</v>
      </c>
      <c r="E10" s="14"/>
      <c r="F10" s="18" t="s">
        <v>60</v>
      </c>
      <c r="G10" s="22" t="s">
        <v>61</v>
      </c>
      <c r="H10" s="17" t="s">
        <v>62</v>
      </c>
      <c r="I10" s="16">
        <v>3</v>
      </c>
      <c r="J10" s="16">
        <v>10</v>
      </c>
      <c r="K10" s="19" t="str">
        <f>IF(I10+J10=0,"",IF(OR(AND(I10=1,J10=5),AND(I10=1,J10=10),AND(I10=2,J10=5)),"Bajo",IF(OR(AND(I10=1,J10=20),AND(I10=2,J10=20),AND(I10=2,J10=10),AND(I10=3,J10=5),AND(I10=4,J10=5),AND(I10=5,J10=5)),"Moderado",IF(OR(AND(I10=2,J10=20),AND(I10=3,J10=10),AND(I10=4,J10=10),AND(I10=5,J10=10)),"Alto",IF(OR(AND(I10=3,J10=20),AND(I10=4,J10=20),AND(I10=5,J10=20)),"Extremo","")))))</f>
        <v>Alto</v>
      </c>
      <c r="L10" s="18" t="s">
        <v>63</v>
      </c>
      <c r="M10" s="18" t="s">
        <v>64</v>
      </c>
      <c r="N10" s="18" t="s">
        <v>65</v>
      </c>
      <c r="O10" s="18" t="s">
        <v>66</v>
      </c>
      <c r="P10" s="20">
        <v>45292</v>
      </c>
      <c r="Q10" s="21">
        <v>0.25</v>
      </c>
      <c r="R10" s="19" t="s">
        <v>67</v>
      </c>
      <c r="S10" s="21">
        <v>0</v>
      </c>
      <c r="T10" s="19"/>
      <c r="U10" s="21">
        <v>0</v>
      </c>
      <c r="V10" s="19"/>
      <c r="W10" s="21">
        <v>0</v>
      </c>
      <c r="X10" s="19"/>
      <c r="Y10" s="21">
        <v>0</v>
      </c>
      <c r="Z10" s="16"/>
      <c r="AA10" s="19" t="s">
        <v>68</v>
      </c>
      <c r="AB10" s="16" t="s">
        <v>69</v>
      </c>
    </row>
    <row r="11" spans="2:28" ht="174">
      <c r="B11" s="14"/>
      <c r="C11" s="14"/>
      <c r="D11" s="81" t="s">
        <v>70</v>
      </c>
      <c r="E11" s="14"/>
      <c r="F11" s="18" t="s">
        <v>71</v>
      </c>
      <c r="G11" s="22" t="s">
        <v>72</v>
      </c>
      <c r="H11" s="23" t="s">
        <v>73</v>
      </c>
      <c r="I11" s="16">
        <v>2</v>
      </c>
      <c r="J11" s="16">
        <v>20</v>
      </c>
      <c r="K11" s="19" t="str">
        <f>IF(I11+J11=0,"",IF(OR(AND(I11=1,J11=5),AND(I11=1,J11=10),AND(I11=2,J11=5)),"Bajo",IF(OR(AND(I11=1,J11=20),AND(I11=2,J11=20),AND(I11=2,J11=10),AND(I11=3,J11=5),AND(I11=4,J11=5),AND(I11=5,J11=5)),"Moderado",IF(OR(AND(I11=2,J11=20),AND(I11=3,J11=10),AND(I11=4,J11=10),AND(I11=5,J11=10)),"Alto",IF(OR(AND(I11=3,J11=20),AND(I11=4,J11=20),AND(I11=5,J11=20)),"Extremo","")))))</f>
        <v>Moderado</v>
      </c>
      <c r="L11" s="18" t="s">
        <v>74</v>
      </c>
      <c r="M11" s="18" t="s">
        <v>75</v>
      </c>
      <c r="N11" s="18" t="s">
        <v>76</v>
      </c>
      <c r="O11" s="24" t="s">
        <v>77</v>
      </c>
      <c r="P11" s="19" t="s">
        <v>78</v>
      </c>
      <c r="Q11" s="21">
        <v>0.25</v>
      </c>
      <c r="R11" s="19" t="s">
        <v>79</v>
      </c>
      <c r="S11" s="21">
        <v>0.25</v>
      </c>
      <c r="T11" s="19" t="s">
        <v>80</v>
      </c>
      <c r="U11" s="21">
        <v>0.25</v>
      </c>
      <c r="V11" s="19" t="s">
        <v>81</v>
      </c>
      <c r="W11" s="21">
        <v>0.25</v>
      </c>
      <c r="X11" s="19" t="s">
        <v>81</v>
      </c>
      <c r="Y11" s="21">
        <f>SUM(Q11+S11+U11+W11)</f>
        <v>1</v>
      </c>
      <c r="Z11" s="19" t="s">
        <v>82</v>
      </c>
      <c r="AA11" s="19" t="s">
        <v>83</v>
      </c>
      <c r="AB11" s="16"/>
    </row>
    <row r="12" spans="2:28" ht="115.5">
      <c r="B12" s="14"/>
      <c r="C12" s="14"/>
      <c r="D12" s="82"/>
      <c r="E12" s="14"/>
      <c r="F12" s="18" t="s">
        <v>84</v>
      </c>
      <c r="G12" s="22" t="s">
        <v>85</v>
      </c>
      <c r="H12" s="23" t="s">
        <v>86</v>
      </c>
      <c r="I12" s="16">
        <v>3</v>
      </c>
      <c r="J12" s="16">
        <v>10</v>
      </c>
      <c r="K12" s="19" t="str">
        <f>IF(I12+J12=0,"",IF(OR(AND(I12=1,J12=5),AND(I12=1,J12=10),AND(I12=2,J12=5)),"Bajo",IF(OR(AND(I12=1,J12=20),AND(I12=2,J12=20),AND(I12=2,J12=10),AND(I12=3,J12=5),AND(I12=4,J12=5),AND(I12=5,J12=5)),"Moderado",IF(OR(AND(I12=2,J12=20),AND(I12=3,J12=10),AND(I12=4,J12=10),AND(I12=5,J12=10)),"Alto",IF(OR(AND(I12=3,J12=20),AND(I12=4,J12=20),AND(I12=5,J12=20)),"Extremo","")))))</f>
        <v>Alto</v>
      </c>
      <c r="L12" s="18" t="s">
        <v>87</v>
      </c>
      <c r="M12" s="18" t="s">
        <v>88</v>
      </c>
      <c r="N12" s="18" t="s">
        <v>89</v>
      </c>
      <c r="O12" s="24" t="s">
        <v>77</v>
      </c>
      <c r="P12" s="19" t="s">
        <v>78</v>
      </c>
      <c r="Q12" s="21">
        <v>0.25</v>
      </c>
      <c r="R12" s="19" t="s">
        <v>90</v>
      </c>
      <c r="S12" s="21">
        <v>0.25</v>
      </c>
      <c r="T12" s="19" t="s">
        <v>90</v>
      </c>
      <c r="U12" s="21">
        <v>0.25</v>
      </c>
      <c r="V12" s="19" t="s">
        <v>91</v>
      </c>
      <c r="W12" s="21">
        <v>0.25</v>
      </c>
      <c r="X12" s="19" t="s">
        <v>92</v>
      </c>
      <c r="Y12" s="21">
        <f>SUM(Q12+S12+U12+W12)</f>
        <v>1</v>
      </c>
      <c r="Z12" s="19" t="s">
        <v>93</v>
      </c>
      <c r="AA12" s="19" t="s">
        <v>83</v>
      </c>
      <c r="AB12" s="19"/>
    </row>
    <row r="13" spans="2:28" ht="81">
      <c r="B13" s="34"/>
      <c r="C13" s="34"/>
      <c r="D13" s="83"/>
      <c r="E13" s="34"/>
      <c r="F13" s="25" t="s">
        <v>94</v>
      </c>
      <c r="G13" s="26" t="s">
        <v>95</v>
      </c>
      <c r="H13" s="49" t="s">
        <v>86</v>
      </c>
      <c r="I13" s="28">
        <v>3</v>
      </c>
      <c r="J13" s="28">
        <v>10</v>
      </c>
      <c r="K13" s="50" t="str">
        <f>IF(I13+J13=0,"",IF(OR(AND(I13=1,J13=5),AND(I13=1,J13=10),AND(I13=2,J13=5)),"Bajo",IF(OR(AND(I13=1,J13=20),AND(I13=2,J13=20),AND(I13=2,J13=10),AND(I13=3,J13=5),AND(I13=4,J13=5),AND(I13=5,J13=5)),"Moderado",IF(OR(AND(I13=2,J13=20),AND(I13=3,J13=10),AND(I13=4,J13=10),AND(I13=5,J13=10)),"Alto",IF(OR(AND(I13=3,J13=20),AND(I13=4,J13=20),AND(I13=5,J13=20)),"Extremo","")))))</f>
        <v>Alto</v>
      </c>
      <c r="L13" s="51" t="s">
        <v>96</v>
      </c>
      <c r="M13" s="51" t="s">
        <v>97</v>
      </c>
      <c r="N13" s="51" t="s">
        <v>98</v>
      </c>
      <c r="O13" s="52" t="s">
        <v>77</v>
      </c>
      <c r="P13" s="19" t="s">
        <v>78</v>
      </c>
      <c r="Q13" s="53">
        <v>0.25</v>
      </c>
      <c r="R13" s="50" t="s">
        <v>99</v>
      </c>
      <c r="S13" s="53">
        <v>0.25</v>
      </c>
      <c r="T13" s="50" t="s">
        <v>99</v>
      </c>
      <c r="U13" s="21">
        <v>0.25</v>
      </c>
      <c r="V13" s="50" t="s">
        <v>99</v>
      </c>
      <c r="W13" s="21">
        <v>0.25</v>
      </c>
      <c r="X13" s="50" t="s">
        <v>99</v>
      </c>
      <c r="Y13" s="53">
        <f>SUM(Q13+S13+U13+W13)</f>
        <v>1</v>
      </c>
      <c r="Z13" s="19" t="s">
        <v>42</v>
      </c>
      <c r="AA13" s="50" t="s">
        <v>83</v>
      </c>
      <c r="AB13" s="54"/>
    </row>
    <row r="14" spans="2:28" ht="96">
      <c r="B14" s="48"/>
      <c r="C14" s="46"/>
      <c r="D14" s="86" t="s">
        <v>100</v>
      </c>
      <c r="E14" s="48"/>
      <c r="F14" s="24" t="s">
        <v>101</v>
      </c>
      <c r="G14" s="24" t="s">
        <v>102</v>
      </c>
      <c r="H14" s="24" t="s">
        <v>103</v>
      </c>
      <c r="I14" s="16">
        <v>5</v>
      </c>
      <c r="J14" s="16">
        <v>20</v>
      </c>
      <c r="K14" s="16" t="str">
        <f>IF(I14+J14=0,"",IF(OR(AND(I14=1,J14=5),AND(I14=1,J14=10),AND(I14=2,J14=5)),"Bajo",IF(OR(AND(I14=1,J14=20),AND(I14=2,J14=20),AND(I14=2,J14=10),AND(I14=3,J14=5),AND(I14=4,J14=5),AND(I14=5,J14=5)),"Moderado",IF(OR(AND(I14=2,J14=20),AND(I14=3,J14=10),AND(I14=4,J14=10),AND(I14=5,J14=10)),"Alto",IF(OR(AND(I14=3,J14=20),AND(I14=4,J14=20),AND(I14=5,J14=20)),"Extremo","")))))</f>
        <v>Extremo</v>
      </c>
      <c r="L14" s="24" t="s">
        <v>104</v>
      </c>
      <c r="M14" s="24" t="s">
        <v>105</v>
      </c>
      <c r="N14" s="24" t="s">
        <v>106</v>
      </c>
      <c r="O14" s="18" t="s">
        <v>107</v>
      </c>
      <c r="P14" s="30">
        <v>44927</v>
      </c>
      <c r="Q14" s="79">
        <f>(33*0.25)/100</f>
        <v>8.2500000000000004E-2</v>
      </c>
      <c r="R14" s="16" t="s">
        <v>108</v>
      </c>
      <c r="S14" s="33">
        <v>0.57999999999999996</v>
      </c>
      <c r="T14" s="16" t="s">
        <v>109</v>
      </c>
      <c r="U14" s="79">
        <v>7.0000000000000007E-2</v>
      </c>
      <c r="V14" s="16" t="s">
        <v>110</v>
      </c>
      <c r="W14" s="79">
        <v>0.27</v>
      </c>
      <c r="X14" s="79"/>
      <c r="Y14" s="33">
        <f>SUM(Q14+S14+U14+W14)</f>
        <v>1.0024999999999999</v>
      </c>
      <c r="Z14" s="48"/>
      <c r="AA14" s="48"/>
      <c r="AB14" s="48"/>
    </row>
    <row r="15" spans="2:28" ht="169.5" customHeight="1">
      <c r="B15" s="14"/>
      <c r="C15" s="27"/>
      <c r="D15" s="86"/>
      <c r="E15" s="16"/>
      <c r="F15" s="24" t="s">
        <v>101</v>
      </c>
      <c r="G15" s="24" t="s">
        <v>102</v>
      </c>
      <c r="H15" s="24" t="s">
        <v>103</v>
      </c>
      <c r="I15" s="16">
        <v>5</v>
      </c>
      <c r="J15" s="16">
        <v>20</v>
      </c>
      <c r="K15" s="16" t="str">
        <f>IF(I15+J15=0,"",IF(OR(AND(I15=1,J15=5),AND(I15=1,J15=10),AND(I15=2,J15=5)),"Bajo",IF(OR(AND(I15=1,J15=20),AND(I15=2,J15=20),AND(I15=2,J15=10),AND(I15=3,J15=5),AND(I15=4,J15=5),AND(I15=5,J15=5)),"Moderado",IF(OR(AND(I15=2,J15=20),AND(I15=3,J15=10),AND(I15=4,J15=10),AND(I15=5,J15=10)),"Alto",IF(OR(AND(I15=3,J15=20),AND(I15=4,J15=20),AND(I15=5,J15=20)),"Extremo","")))))</f>
        <v>Extremo</v>
      </c>
      <c r="L15" s="24" t="s">
        <v>104</v>
      </c>
      <c r="M15" s="24" t="s">
        <v>105</v>
      </c>
      <c r="N15" s="24" t="s">
        <v>111</v>
      </c>
      <c r="O15" s="18" t="s">
        <v>107</v>
      </c>
      <c r="P15" s="30">
        <v>44927</v>
      </c>
      <c r="Q15" s="33">
        <v>0.25</v>
      </c>
      <c r="R15" s="16" t="s">
        <v>112</v>
      </c>
      <c r="S15" s="33">
        <v>0.5</v>
      </c>
      <c r="T15" s="16" t="s">
        <v>113</v>
      </c>
      <c r="U15" s="33">
        <v>0.25</v>
      </c>
      <c r="V15" s="80" t="s">
        <v>114</v>
      </c>
      <c r="W15" s="33">
        <v>0</v>
      </c>
      <c r="X15" s="33"/>
      <c r="Y15" s="33">
        <f>SUM(Q15+S15+U15+W15)</f>
        <v>1</v>
      </c>
      <c r="Z15" s="16"/>
      <c r="AA15" s="16"/>
      <c r="AB15" s="16"/>
    </row>
    <row r="16" spans="2:28" ht="118.5">
      <c r="B16" s="14"/>
      <c r="C16" s="27"/>
      <c r="D16" s="86"/>
      <c r="E16" s="16"/>
      <c r="F16" s="24" t="s">
        <v>101</v>
      </c>
      <c r="G16" s="24" t="s">
        <v>102</v>
      </c>
      <c r="H16" s="24" t="s">
        <v>103</v>
      </c>
      <c r="I16" s="16">
        <v>5</v>
      </c>
      <c r="J16" s="16">
        <v>20</v>
      </c>
      <c r="K16" s="16" t="str">
        <f t="shared" ref="K16" si="0">IF(I16+J16=0,"",IF(OR(AND(I16=1,J16=5),AND(I16=1,J16=10),AND(I16=2,J16=5)),"Bajo",IF(OR(AND(I16=1,J16=20),AND(I16=2,J16=20),AND(I16=2,J16=10),AND(I16=3,J16=5),AND(I16=4,J16=5),AND(I16=5,J16=5)),"Moderado",IF(OR(AND(I16=2,J16=20),AND(I16=3,J16=10),AND(I16=4,J16=10),AND(I16=5,J16=10)),"Alto",IF(OR(AND(I16=3,J16=20),AND(I16=4,J16=20),AND(I16=5,J16=20)),"Extremo","")))))</f>
        <v>Extremo</v>
      </c>
      <c r="L16" s="24" t="s">
        <v>104</v>
      </c>
      <c r="M16" s="24" t="s">
        <v>105</v>
      </c>
      <c r="N16" s="24" t="s">
        <v>115</v>
      </c>
      <c r="O16" s="18" t="s">
        <v>107</v>
      </c>
      <c r="P16" s="30">
        <v>44927</v>
      </c>
      <c r="Q16" s="33">
        <f>(7*0.25)/100</f>
        <v>1.7500000000000002E-2</v>
      </c>
      <c r="R16" s="16" t="s">
        <v>116</v>
      </c>
      <c r="S16" s="33">
        <v>0.23</v>
      </c>
      <c r="T16" s="16" t="s">
        <v>117</v>
      </c>
      <c r="U16" s="33">
        <v>0</v>
      </c>
      <c r="V16" s="16" t="s">
        <v>117</v>
      </c>
      <c r="W16" s="33"/>
      <c r="X16" s="16" t="s">
        <v>117</v>
      </c>
      <c r="Y16" s="33">
        <f>SUM(Q16+S16+U16+W16)</f>
        <v>0.2475</v>
      </c>
      <c r="Z16" s="16" t="s">
        <v>118</v>
      </c>
      <c r="AA16" s="16"/>
      <c r="AB16" s="16"/>
    </row>
    <row r="17" spans="2:28" ht="70.5" customHeight="1">
      <c r="B17" s="84"/>
      <c r="C17" s="84"/>
      <c r="D17" s="82" t="s">
        <v>119</v>
      </c>
      <c r="E17" s="91"/>
      <c r="F17" s="89" t="s">
        <v>120</v>
      </c>
      <c r="G17" s="95" t="s">
        <v>121</v>
      </c>
      <c r="H17" s="90" t="s">
        <v>122</v>
      </c>
      <c r="I17" s="85">
        <v>3</v>
      </c>
      <c r="J17" s="85">
        <v>20</v>
      </c>
      <c r="K17" s="92" t="str">
        <f>IF(I17+J17=0,"",IF(OR(AND(I17=1,J17=5),AND(I17=1,J17=10),AND(I17=2,J17=5)),"Bajo",IF(OR(AND(I17=1,J17=20),AND(I17=2,J17=20),AND(I17=2,J17=10),AND(I17=3,J17=5),AND(I17=4,J17=5),AND(I17=5,J17=5)),"Moderado",IF(OR(AND(I17=2,J17=20),AND(I17=3,J17=10),AND(I17=4,J17=10),AND(I17=5,J17=10)),"Alto",IF(OR(AND(I17=3,J17=20),AND(I17=4,J17=20),AND(I17=5,J17=20)),"Extremo","")))))</f>
        <v>Extremo</v>
      </c>
      <c r="L17" s="45" t="s">
        <v>123</v>
      </c>
      <c r="M17" s="45" t="s">
        <v>124</v>
      </c>
      <c r="N17" s="45" t="s">
        <v>125</v>
      </c>
      <c r="O17" s="45" t="s">
        <v>126</v>
      </c>
      <c r="P17" s="87">
        <v>44927</v>
      </c>
      <c r="Q17" s="44">
        <v>0.25</v>
      </c>
      <c r="R17" s="38" t="s">
        <v>127</v>
      </c>
      <c r="S17" s="44">
        <v>0.25</v>
      </c>
      <c r="T17" s="55" t="s">
        <v>127</v>
      </c>
      <c r="U17" s="44">
        <v>0.25</v>
      </c>
      <c r="V17" s="55" t="s">
        <v>127</v>
      </c>
      <c r="W17" s="78">
        <v>0.25</v>
      </c>
      <c r="X17" s="55" t="s">
        <v>127</v>
      </c>
      <c r="Y17" s="44">
        <f>SUM(Q17+S17+U17+W17)</f>
        <v>1</v>
      </c>
      <c r="Z17" s="38"/>
      <c r="AA17" s="38"/>
      <c r="AB17" s="14"/>
    </row>
    <row r="18" spans="2:28" ht="36">
      <c r="B18" s="85"/>
      <c r="C18" s="85"/>
      <c r="D18" s="83"/>
      <c r="E18" s="85"/>
      <c r="F18" s="90"/>
      <c r="G18" s="96"/>
      <c r="H18" s="94"/>
      <c r="I18" s="86"/>
      <c r="J18" s="86"/>
      <c r="K18" s="93"/>
      <c r="L18" s="19" t="s">
        <v>128</v>
      </c>
      <c r="M18" s="18" t="s">
        <v>129</v>
      </c>
      <c r="N18" s="18" t="s">
        <v>130</v>
      </c>
      <c r="O18" s="18" t="s">
        <v>131</v>
      </c>
      <c r="P18" s="88"/>
      <c r="Q18" s="21">
        <v>0.25</v>
      </c>
      <c r="R18" s="47" t="s">
        <v>132</v>
      </c>
      <c r="S18" s="21">
        <v>0.25</v>
      </c>
      <c r="T18" s="47" t="s">
        <v>132</v>
      </c>
      <c r="U18" s="21">
        <v>0.25</v>
      </c>
      <c r="V18" s="47" t="s">
        <v>132</v>
      </c>
      <c r="W18" s="33">
        <v>0.25</v>
      </c>
      <c r="X18" s="47" t="s">
        <v>132</v>
      </c>
      <c r="Y18" s="21">
        <f>SUM(Q18+S18+U18+W18)</f>
        <v>1</v>
      </c>
      <c r="Z18" s="19"/>
      <c r="AA18" s="19"/>
      <c r="AB18" s="16"/>
    </row>
    <row r="19" spans="2:28" ht="138" customHeight="1">
      <c r="B19" s="14"/>
      <c r="C19" s="84" t="s">
        <v>133</v>
      </c>
      <c r="D19" s="14"/>
      <c r="E19" s="14"/>
      <c r="F19" s="16" t="s">
        <v>134</v>
      </c>
      <c r="G19" s="29" t="s">
        <v>135</v>
      </c>
      <c r="H19" s="16" t="s">
        <v>136</v>
      </c>
      <c r="I19" s="16">
        <v>2</v>
      </c>
      <c r="J19" s="16">
        <v>10</v>
      </c>
      <c r="K19" s="19" t="str">
        <f>IF(I19+J19=0,"",IF(OR(AND(I19=1,J19=5),AND(I19=1,J19=10),AND(I19=2,J19=5)),"Bajo",IF(OR(AND(I19=1,J19=20),AND(I19=2,J19=20),AND(I19=2,J19=10),AND(I19=3,J19=5),AND(I19=4,J19=5),AND(I19=5,J19=5)),"Moderado",IF(OR(AND(I19=2,J19=20),AND(I19=3,J19=10),AND(I19=4,J19=10),AND(I19=5,J19=10)),"Alto",IF(OR(AND(I19=3,J19=20),AND(I19=4,J19=20),AND(I19=5,J19=20)),"Extremo","")))))</f>
        <v>Moderado</v>
      </c>
      <c r="L19" s="16" t="s">
        <v>137</v>
      </c>
      <c r="M19" s="16" t="s">
        <v>138</v>
      </c>
      <c r="N19" s="16" t="s">
        <v>139</v>
      </c>
      <c r="O19" s="16" t="s">
        <v>140</v>
      </c>
      <c r="P19" s="30">
        <v>44927</v>
      </c>
      <c r="Q19" s="33">
        <v>0.12</v>
      </c>
      <c r="R19" s="16" t="s">
        <v>141</v>
      </c>
      <c r="S19" s="33">
        <v>0.25</v>
      </c>
      <c r="T19" s="16" t="s">
        <v>142</v>
      </c>
      <c r="U19" s="33">
        <v>0.25</v>
      </c>
      <c r="V19" s="16" t="s">
        <v>143</v>
      </c>
      <c r="W19" s="33">
        <v>0.25</v>
      </c>
      <c r="X19" s="16" t="s">
        <v>143</v>
      </c>
      <c r="Y19" s="21">
        <f>SUM(Q19+S19+U19+W19)</f>
        <v>0.87</v>
      </c>
      <c r="Z19" s="16"/>
      <c r="AA19" s="16"/>
      <c r="AB19" s="16"/>
    </row>
    <row r="20" spans="2:28" ht="135.75" customHeight="1">
      <c r="B20" s="14"/>
      <c r="C20" s="85"/>
      <c r="D20" s="14"/>
      <c r="E20" s="14"/>
      <c r="F20" s="18" t="s">
        <v>144</v>
      </c>
      <c r="G20" s="22" t="s">
        <v>145</v>
      </c>
      <c r="H20" s="18" t="s">
        <v>136</v>
      </c>
      <c r="I20" s="16">
        <v>2</v>
      </c>
      <c r="J20" s="16">
        <v>10</v>
      </c>
      <c r="K20" s="19" t="str">
        <f>IF(I20+J20=0,"",IF(OR(AND(I20=1,J20=5),AND(I20=1,J20=10),AND(I20=2,J20=5)),"Bajo",IF(OR(AND(I20=1,J20=20),AND(I20=2,J20=20),AND(I20=2,J20=10),AND(I20=3,J20=5),AND(I20=4,J20=5),AND(I20=5,J20=5)),"Moderado",IF(OR(AND(I20=2,J20=20),AND(I20=3,J20=10),AND(I20=4,J20=10),AND(I20=5,J20=10)),"Alto",IF(OR(AND(I20=3,J20=20),AND(I20=4,J20=20),AND(I20=5,J20=20)),"Extremo","")))))</f>
        <v>Moderado</v>
      </c>
      <c r="L20" s="18" t="s">
        <v>146</v>
      </c>
      <c r="M20" s="18" t="s">
        <v>147</v>
      </c>
      <c r="N20" s="18" t="s">
        <v>50</v>
      </c>
      <c r="O20" s="18" t="s">
        <v>148</v>
      </c>
      <c r="P20" s="20">
        <v>44927</v>
      </c>
      <c r="Q20" s="33">
        <v>0.25</v>
      </c>
      <c r="R20" s="16" t="s">
        <v>149</v>
      </c>
      <c r="S20" s="33">
        <v>0.25</v>
      </c>
      <c r="T20" s="16" t="s">
        <v>149</v>
      </c>
      <c r="U20" s="33">
        <v>0.25</v>
      </c>
      <c r="V20" s="16" t="s">
        <v>149</v>
      </c>
      <c r="W20" s="33">
        <v>0.25</v>
      </c>
      <c r="X20" s="16" t="s">
        <v>149</v>
      </c>
      <c r="Y20" s="21">
        <f>SUM(Q20+S20+U20+W20)</f>
        <v>1</v>
      </c>
      <c r="Z20" s="16"/>
      <c r="AA20" s="16"/>
      <c r="AB20" s="16"/>
    </row>
    <row r="21" spans="2:28" ht="48">
      <c r="B21" s="14"/>
      <c r="C21" s="14"/>
      <c r="D21" s="14" t="s">
        <v>150</v>
      </c>
      <c r="E21" s="14"/>
      <c r="F21" s="16" t="s">
        <v>151</v>
      </c>
      <c r="G21" s="31" t="s">
        <v>152</v>
      </c>
      <c r="H21" s="16" t="s">
        <v>153</v>
      </c>
      <c r="I21" s="16">
        <v>5</v>
      </c>
      <c r="J21" s="16">
        <v>10</v>
      </c>
      <c r="K21" s="19" t="str">
        <f>IF(I21+J21=0,"",IF(OR(AND(I21=1,J21=5),AND(I21=1,J21=10),AND(I21=2,J21=5)),"Bajo",IF(OR(AND(I21=1,J21=20),AND(I21=2,J21=20),AND(I21=2,J21=10),AND(I21=3,J21=5),AND(I21=4,J21=5),AND(I21=5,J21=5)),"Moderado",IF(OR(AND(I21=2,J21=20),AND(I21=3,J21=10),AND(I21=4,J21=10),AND(I21=5,J21=10)),"Alto",IF(OR(AND(I21=3,J21=20),AND(I21=4,J21=20),AND(I21=5,J21=20)),"Extremo","")))))</f>
        <v>Alto</v>
      </c>
      <c r="L21" s="16" t="s">
        <v>154</v>
      </c>
      <c r="M21" s="16" t="s">
        <v>155</v>
      </c>
      <c r="N21" s="16" t="s">
        <v>156</v>
      </c>
      <c r="O21" s="16" t="s">
        <v>157</v>
      </c>
      <c r="P21" s="20">
        <v>44927</v>
      </c>
      <c r="Q21" s="33">
        <v>0.25</v>
      </c>
      <c r="R21" s="16" t="s">
        <v>158</v>
      </c>
      <c r="S21" s="33">
        <v>0.25</v>
      </c>
      <c r="T21" s="16" t="s">
        <v>158</v>
      </c>
      <c r="U21" s="33">
        <v>0.25</v>
      </c>
      <c r="V21" s="16" t="s">
        <v>158</v>
      </c>
      <c r="W21" s="33">
        <v>0.25</v>
      </c>
      <c r="X21" s="16" t="s">
        <v>158</v>
      </c>
      <c r="Y21" s="21">
        <f>SUM(Q21+S21+U21+W21)</f>
        <v>1</v>
      </c>
      <c r="Z21" s="16"/>
      <c r="AA21" s="16"/>
      <c r="AB21" s="16"/>
    </row>
    <row r="22" spans="2:28" ht="75" customHeight="1">
      <c r="B22" s="14"/>
      <c r="C22" s="14"/>
      <c r="D22" s="14"/>
      <c r="E22" s="14" t="s">
        <v>159</v>
      </c>
      <c r="F22" s="16" t="s">
        <v>160</v>
      </c>
      <c r="G22" s="31" t="s">
        <v>161</v>
      </c>
      <c r="H22" s="16" t="s">
        <v>162</v>
      </c>
      <c r="I22" s="16">
        <v>3</v>
      </c>
      <c r="J22" s="16">
        <v>10</v>
      </c>
      <c r="K22" s="19" t="str">
        <f>IF(I22+J22=0,"",IF(OR(AND(I22=1,J22=5),AND(I22=1,J22=10),AND(I22=2,J22=5)),"Bajo",IF(OR(AND(I22=1,J22=20),AND(I22=2,J22=20),AND(I22=2,J22=10),AND(I22=3,J22=5),AND(I22=4,J22=5),AND(I22=5,J22=5)),"Moderado",IF(OR(AND(I22=2,J22=20),AND(I22=3,J22=10),AND(I22=4,J22=10),AND(I22=5,J22=10)),"Alto",IF(OR(AND(I22=3,J22=20),AND(I22=4,J22=20),AND(I22=5,J22=20)),"Extremo","")))))</f>
        <v>Alto</v>
      </c>
      <c r="L22" s="16" t="s">
        <v>163</v>
      </c>
      <c r="M22" s="16" t="s">
        <v>164</v>
      </c>
      <c r="N22" s="16" t="s">
        <v>165</v>
      </c>
      <c r="O22" s="16" t="s">
        <v>166</v>
      </c>
      <c r="P22" s="30">
        <v>44927</v>
      </c>
      <c r="Q22" s="33">
        <v>0.25</v>
      </c>
      <c r="R22" s="16" t="s">
        <v>167</v>
      </c>
      <c r="S22" s="33">
        <v>0.25</v>
      </c>
      <c r="T22" s="16" t="s">
        <v>168</v>
      </c>
      <c r="U22" s="33">
        <v>0.25</v>
      </c>
      <c r="V22" s="16" t="s">
        <v>169</v>
      </c>
      <c r="W22" s="33">
        <v>0.25</v>
      </c>
      <c r="X22" s="33" t="s">
        <v>170</v>
      </c>
      <c r="Y22" s="21">
        <f>SUM(Q22+S22+U22+W22)</f>
        <v>1</v>
      </c>
      <c r="Z22" s="16"/>
      <c r="AA22" s="16"/>
      <c r="AB22" s="16"/>
    </row>
    <row r="23" spans="2:28" ht="96">
      <c r="B23" s="14"/>
      <c r="C23" s="14"/>
      <c r="D23" s="14" t="s">
        <v>150</v>
      </c>
      <c r="E23" s="14"/>
      <c r="F23" s="16" t="s">
        <v>171</v>
      </c>
      <c r="G23" s="31" t="s">
        <v>172</v>
      </c>
      <c r="H23" s="16" t="s">
        <v>173</v>
      </c>
      <c r="I23" s="16">
        <v>3</v>
      </c>
      <c r="J23" s="16">
        <v>10</v>
      </c>
      <c r="K23" s="19" t="str">
        <f>IF(I23+J23=0,"",IF(OR(AND(I23=1,J23=5),AND(I23=1,J23=10),AND(I23=2,J23=5)),"Bajo",IF(OR(AND(I23=1,J23=20),AND(I23=2,J23=20),AND(I23=2,J23=10),AND(I23=3,J23=5),AND(I23=4,J23=5),AND(I23=5,J23=5)),"Moderado",IF(OR(AND(I23=2,J23=20),AND(I23=3,J23=10),AND(I23=4,J23=10),AND(I23=5,J23=10)),"Alto",IF(OR(AND(I23=3,J23=20),AND(I23=4,J23=20),AND(I23=5,J23=20)),"Extremo","")))))</f>
        <v>Alto</v>
      </c>
      <c r="L23" s="16" t="s">
        <v>174</v>
      </c>
      <c r="M23" s="16" t="s">
        <v>175</v>
      </c>
      <c r="N23" s="16" t="s">
        <v>176</v>
      </c>
      <c r="O23" s="16" t="s">
        <v>177</v>
      </c>
      <c r="P23" s="30">
        <v>44927</v>
      </c>
      <c r="Q23" s="33">
        <v>0.25</v>
      </c>
      <c r="R23" s="16" t="s">
        <v>158</v>
      </c>
      <c r="S23" s="33">
        <v>0.25</v>
      </c>
      <c r="T23" s="16" t="s">
        <v>158</v>
      </c>
      <c r="U23" s="33">
        <v>0.25</v>
      </c>
      <c r="V23" s="16" t="s">
        <v>158</v>
      </c>
      <c r="W23" s="33">
        <v>0.25</v>
      </c>
      <c r="X23" s="16" t="s">
        <v>158</v>
      </c>
      <c r="Y23" s="21">
        <f>SUM(Q23+S23+U23+W23)</f>
        <v>1</v>
      </c>
      <c r="Z23" s="16"/>
      <c r="AA23" s="16"/>
      <c r="AB23" s="16"/>
    </row>
    <row r="24" spans="2:28" ht="118.5">
      <c r="B24" s="14"/>
      <c r="C24" s="14" t="s">
        <v>178</v>
      </c>
      <c r="D24" s="14"/>
      <c r="E24" s="14"/>
      <c r="F24" s="28" t="s">
        <v>179</v>
      </c>
      <c r="G24" s="31" t="s">
        <v>180</v>
      </c>
      <c r="H24" s="16" t="s">
        <v>181</v>
      </c>
      <c r="I24" s="16">
        <v>2</v>
      </c>
      <c r="J24" s="16">
        <v>5</v>
      </c>
      <c r="K24" s="19" t="str">
        <f>IF(I24+J24=0,"",IF(OR(AND(I24=1,J24=5),AND(I24=1,J24=10),AND(I24=2,J24=5)),"Bajo",IF(OR(AND(I24=1,J24=20),AND(I24=2,J24=20),AND(I24=2,J24=10),AND(I24=3,J24=5),AND(I24=4,J24=5),AND(I24=5,J24=5)),"Moderado",IF(OR(AND(I24=2,J24=20),AND(I24=3,J24=10),AND(I24=4,J24=10),AND(I24=5,J24=10)),"Alto",IF(OR(AND(I24=3,J24=20),AND(I24=4,J24=20),AND(I24=5,J24=20)),"Extremo","")))))</f>
        <v>Bajo</v>
      </c>
      <c r="L24" s="16" t="s">
        <v>182</v>
      </c>
      <c r="M24" s="16" t="s">
        <v>183</v>
      </c>
      <c r="N24" s="16" t="s">
        <v>184</v>
      </c>
      <c r="O24" s="16" t="s">
        <v>185</v>
      </c>
      <c r="P24" s="30">
        <f>+P23</f>
        <v>44927</v>
      </c>
      <c r="Q24" s="33">
        <v>0.25</v>
      </c>
      <c r="R24" s="16" t="s">
        <v>186</v>
      </c>
      <c r="S24" s="33">
        <v>0.25</v>
      </c>
      <c r="T24" s="16" t="s">
        <v>187</v>
      </c>
      <c r="U24" s="33">
        <v>0.12970000000000001</v>
      </c>
      <c r="V24" s="16" t="s">
        <v>188</v>
      </c>
      <c r="W24" s="33">
        <v>0.17150000000000001</v>
      </c>
      <c r="X24" s="16" t="s">
        <v>189</v>
      </c>
      <c r="Y24" s="33">
        <f>SUM(Q24+S24+U24+W24)</f>
        <v>0.80120000000000002</v>
      </c>
      <c r="Z24" s="16"/>
      <c r="AA24" s="16"/>
      <c r="AB24" s="16"/>
    </row>
    <row r="25" spans="2:28" ht="127.5" customHeight="1">
      <c r="B25" s="14"/>
      <c r="C25" s="43" t="s">
        <v>190</v>
      </c>
      <c r="D25" s="14"/>
      <c r="E25" s="27"/>
      <c r="F25" s="16" t="s">
        <v>191</v>
      </c>
      <c r="G25" s="29" t="s">
        <v>192</v>
      </c>
      <c r="H25" s="16" t="s">
        <v>193</v>
      </c>
      <c r="I25" s="16">
        <v>3</v>
      </c>
      <c r="J25" s="16">
        <v>10</v>
      </c>
      <c r="K25" s="19" t="str">
        <f>IF(I25+J25=0,"",IF(OR(AND(I25=1,J25=5),AND(I25=1,J25=10),AND(I25=2,J25=5)),"Bajo",IF(OR(AND(I25=1,J25=20),AND(I25=2,J25=20),AND(I25=2,J25=10),AND(I25=3,J25=5),AND(I25=4,J25=5),AND(I25=5,J25=5)),"Moderado",IF(OR(AND(I25=2,J25=20),AND(I25=3,J25=10),AND(I25=4,J25=10),AND(I25=5,J25=10)),"Alto",IF(OR(AND(I25=3,J25=20),AND(I25=4,J25=20),AND(I25=5,J25=20)),"Extremo","")))))</f>
        <v>Alto</v>
      </c>
      <c r="L25" s="16" t="s">
        <v>194</v>
      </c>
      <c r="M25" s="16" t="s">
        <v>195</v>
      </c>
      <c r="N25" s="16" t="s">
        <v>196</v>
      </c>
      <c r="O25" s="16" t="s">
        <v>197</v>
      </c>
      <c r="P25" s="30">
        <f>+P24</f>
        <v>44927</v>
      </c>
      <c r="Q25" s="33">
        <v>0.25</v>
      </c>
      <c r="R25" s="16" t="s">
        <v>198</v>
      </c>
      <c r="S25" s="33">
        <v>0.25</v>
      </c>
      <c r="T25" s="16" t="s">
        <v>198</v>
      </c>
      <c r="U25" s="33">
        <v>0.25</v>
      </c>
      <c r="V25" s="16" t="s">
        <v>198</v>
      </c>
      <c r="W25" s="33">
        <v>0.25</v>
      </c>
      <c r="X25" s="16" t="s">
        <v>198</v>
      </c>
      <c r="Y25" s="21">
        <f>SUM(Q25+S25+U25+W25)</f>
        <v>1</v>
      </c>
      <c r="Z25" s="16"/>
      <c r="AA25" s="16"/>
      <c r="AB25" s="16"/>
    </row>
    <row r="26" spans="2:28" ht="154.5">
      <c r="B26" s="14"/>
      <c r="C26" s="43" t="s">
        <v>190</v>
      </c>
      <c r="D26" s="14"/>
      <c r="E26" s="14"/>
      <c r="F26" s="14" t="s">
        <v>199</v>
      </c>
      <c r="G26" s="31" t="s">
        <v>200</v>
      </c>
      <c r="H26" s="16" t="s">
        <v>201</v>
      </c>
      <c r="I26" s="16">
        <v>4</v>
      </c>
      <c r="J26" s="16">
        <v>20</v>
      </c>
      <c r="K26" s="19" t="str">
        <f>IF(I26+J26=0,"",IF(OR(AND(I26=1,J26=5),AND(I26=1,J26=10),AND(I26=2,J26=5)),"Bajo",IF(OR(AND(I26=1,J26=20),AND(I26=2,J26=20),AND(I26=2,J26=10),AND(I26=3,J26=5),AND(I26=4,J26=5),AND(I26=5,J26=5)),"Moderado",IF(OR(AND(I26=2,J26=20),AND(I26=3,J26=10),AND(I26=4,J26=10),AND(I26=5,J26=10)),"Alto",IF(OR(AND(I26=3,J26=20),AND(I26=4,J26=20),AND(I26=5,J26=20)),"Extremo","")))))</f>
        <v>Extremo</v>
      </c>
      <c r="L26" s="16" t="s">
        <v>202</v>
      </c>
      <c r="M26" s="16" t="s">
        <v>203</v>
      </c>
      <c r="N26" s="16" t="s">
        <v>204</v>
      </c>
      <c r="O26" s="16" t="s">
        <v>205</v>
      </c>
      <c r="P26" s="30">
        <f>+P25</f>
        <v>44927</v>
      </c>
      <c r="Q26" s="33">
        <v>0.25</v>
      </c>
      <c r="R26" s="16" t="s">
        <v>206</v>
      </c>
      <c r="S26" s="33">
        <v>0.25</v>
      </c>
      <c r="T26" s="16" t="s">
        <v>207</v>
      </c>
      <c r="U26" s="33">
        <v>0.25</v>
      </c>
      <c r="V26" s="16" t="s">
        <v>208</v>
      </c>
      <c r="W26" s="33">
        <v>0.25</v>
      </c>
      <c r="X26" s="16" t="s">
        <v>209</v>
      </c>
      <c r="Y26" s="21">
        <f>SUM(Q26+S26+U26+W26)</f>
        <v>1</v>
      </c>
      <c r="Z26" s="16"/>
      <c r="AA26" s="16"/>
      <c r="AB26" s="16"/>
    </row>
    <row r="27" spans="2:28" ht="94.5" customHeight="1">
      <c r="B27" s="14"/>
      <c r="C27" s="14" t="s">
        <v>210</v>
      </c>
      <c r="D27" s="14"/>
      <c r="E27" s="14"/>
      <c r="F27" s="16" t="s">
        <v>211</v>
      </c>
      <c r="G27" s="32" t="s">
        <v>212</v>
      </c>
      <c r="H27" s="16" t="s">
        <v>213</v>
      </c>
      <c r="I27" s="16">
        <v>2</v>
      </c>
      <c r="J27" s="16">
        <v>10</v>
      </c>
      <c r="K27" s="19" t="str">
        <f>IF(I27+J27=0,"",IF(OR(AND(I27=1,J27=5),AND(I27=1,J27=10),AND(I27=2,J27=5)),"Bajo",IF(OR(AND(I27=1,J27=20),AND(I27=2,J27=20),AND(I27=2,J27=10),AND(I27=3,J27=5),AND(I27=4,J27=5),AND(I27=5,J27=5)),"Moderado",IF(OR(AND(I27=2,J27=20),AND(I27=3,J27=10),AND(I27=4,J27=10),AND(I27=5,J27=10)),"Alto",IF(OR(AND(I27=3,J27=20),AND(I27=4,J27=20),AND(I27=5,J27=20)),"Extremo","")))))</f>
        <v>Moderado</v>
      </c>
      <c r="L27" s="16" t="s">
        <v>214</v>
      </c>
      <c r="M27" s="16" t="s">
        <v>215</v>
      </c>
      <c r="N27" s="16" t="s">
        <v>216</v>
      </c>
      <c r="O27" s="16" t="s">
        <v>205</v>
      </c>
      <c r="P27" s="30">
        <v>45231</v>
      </c>
      <c r="Q27" s="33">
        <v>0.25</v>
      </c>
      <c r="R27" s="16" t="s">
        <v>217</v>
      </c>
      <c r="S27" s="33">
        <v>0.25</v>
      </c>
      <c r="T27" s="16" t="s">
        <v>217</v>
      </c>
      <c r="U27" s="33">
        <v>0.25</v>
      </c>
      <c r="V27" s="71" t="s">
        <v>218</v>
      </c>
      <c r="W27" s="33">
        <v>0.25</v>
      </c>
      <c r="X27" s="71" t="s">
        <v>218</v>
      </c>
      <c r="Y27" s="21">
        <f>SUM(Q27+S27+U27+W27)</f>
        <v>1</v>
      </c>
      <c r="Z27" s="16"/>
      <c r="AA27" s="16"/>
      <c r="AB27" s="16"/>
    </row>
    <row r="28" spans="2:28" ht="50.25" customHeight="1">
      <c r="B28" s="14"/>
      <c r="C28" s="14" t="s">
        <v>219</v>
      </c>
      <c r="D28" s="14"/>
      <c r="E28" s="14"/>
      <c r="F28" s="31" t="s">
        <v>220</v>
      </c>
      <c r="G28" s="31" t="s">
        <v>221</v>
      </c>
      <c r="H28" s="16" t="s">
        <v>222</v>
      </c>
      <c r="I28" s="16">
        <v>2</v>
      </c>
      <c r="J28" s="16">
        <v>20</v>
      </c>
      <c r="K28" s="19" t="str">
        <f>IF(I28+J28=0,"",IF(OR(AND(I28=1,J28=5),AND(I28=1,J28=10),AND(I28=2,J28=5)),"Bajo",IF(OR(AND(I28=1,J28=20),AND(I28=2,J28=20),AND(I28=2,J28=10),AND(I28=3,J28=5),AND(I28=4,J28=5),AND(I28=5,J28=5)),"Moderado",IF(OR(AND(I28=2,J28=20),AND(I28=3,J28=10),AND(I28=4,J28=10),AND(I28=5,J28=10)),"Alto",IF(OR(AND(I28=3,J28=20),AND(I28=4,J28=20),AND(I28=5,J28=20)),"Extremo","")))))</f>
        <v>Moderado</v>
      </c>
      <c r="L28" s="16" t="s">
        <v>223</v>
      </c>
      <c r="M28" s="16" t="s">
        <v>224</v>
      </c>
      <c r="N28" s="16" t="s">
        <v>225</v>
      </c>
      <c r="O28" s="16" t="s">
        <v>226</v>
      </c>
      <c r="P28" s="30">
        <v>44927</v>
      </c>
      <c r="Q28" s="33">
        <v>0.25</v>
      </c>
      <c r="R28" s="16" t="s">
        <v>227</v>
      </c>
      <c r="S28" s="33">
        <v>0.25</v>
      </c>
      <c r="T28" s="16" t="s">
        <v>228</v>
      </c>
      <c r="U28" s="33">
        <v>0.25</v>
      </c>
      <c r="V28" s="16" t="s">
        <v>229</v>
      </c>
      <c r="W28" s="33">
        <v>0.25</v>
      </c>
      <c r="X28" s="16" t="s">
        <v>230</v>
      </c>
      <c r="Y28" s="21">
        <f>SUM(Q28+S28+U28+W28)</f>
        <v>1</v>
      </c>
      <c r="Z28" s="16"/>
      <c r="AA28" s="16"/>
      <c r="AB28" s="16"/>
    </row>
    <row r="29" spans="2:28" ht="321.75">
      <c r="B29" s="14"/>
      <c r="C29" s="14"/>
      <c r="D29" s="14" t="s">
        <v>231</v>
      </c>
      <c r="E29" s="14"/>
      <c r="F29" s="16" t="s">
        <v>232</v>
      </c>
      <c r="G29" s="27" t="s">
        <v>233</v>
      </c>
      <c r="H29" s="16" t="s">
        <v>234</v>
      </c>
      <c r="I29" s="16">
        <v>1</v>
      </c>
      <c r="J29" s="16">
        <v>5</v>
      </c>
      <c r="K29" s="16" t="str">
        <f>IF(I29+J29=0,"",IF(OR(AND(I29=1,J29=5),AND(I29=1,J29=10),AND(I29=2,J29=5)),"Bajo",IF(OR(AND(I29=1,J29=20),AND(I29=2,J29=20),AND(I29=2,J29=10),AND(I29=3,J29=5),AND(I29=4,J29=5),AND(I29=5,J29=5)),"Moderado",IF(OR(AND(I29=2,J29=20),AND(I29=3,J29=10),AND(I29=4,J29=10),AND(I29=5,J29=10)),"Alto",IF(OR(AND(I29=3,J29=20),AND(I29=4,J29=20),AND(I29=5,J29=20)),"Extremo","")))))</f>
        <v>Bajo</v>
      </c>
      <c r="L29" s="16" t="s">
        <v>235</v>
      </c>
      <c r="M29" s="16" t="s">
        <v>236</v>
      </c>
      <c r="N29" s="16" t="s">
        <v>237</v>
      </c>
      <c r="O29" s="16" t="s">
        <v>238</v>
      </c>
      <c r="P29" s="30">
        <v>44927</v>
      </c>
      <c r="Q29" s="33">
        <v>0.25</v>
      </c>
      <c r="R29" s="16" t="s">
        <v>239</v>
      </c>
      <c r="S29" s="33">
        <v>0.25</v>
      </c>
      <c r="T29" s="16" t="s">
        <v>240</v>
      </c>
      <c r="U29" s="33">
        <v>0.25</v>
      </c>
      <c r="V29" s="16" t="s">
        <v>241</v>
      </c>
      <c r="W29" s="75">
        <v>0.25</v>
      </c>
      <c r="X29" s="75" t="s">
        <v>242</v>
      </c>
      <c r="Y29" s="33">
        <f>SUM(Q29+S29+U29+W29)</f>
        <v>1</v>
      </c>
      <c r="Z29" s="16"/>
      <c r="AA29" s="16"/>
      <c r="AB29" s="16"/>
    </row>
    <row r="30" spans="2:28" ht="84">
      <c r="B30" s="14"/>
      <c r="C30" s="14"/>
      <c r="D30" s="28" t="s">
        <v>243</v>
      </c>
      <c r="E30" s="14"/>
      <c r="F30" s="16" t="s">
        <v>244</v>
      </c>
      <c r="G30" s="31" t="s">
        <v>245</v>
      </c>
      <c r="H30" s="16" t="s">
        <v>246</v>
      </c>
      <c r="I30" s="16">
        <v>1</v>
      </c>
      <c r="J30" s="16">
        <v>5</v>
      </c>
      <c r="K30" s="16" t="str">
        <f>IF(I30+J30=0,"",IF(OR(AND(I30=1,J30=5),AND(I30=1,J30=10),AND(I30=2,J30=5)),"Bajo",IF(OR(AND(I30=1,J30=20),AND(I30=2,J30=20),AND(I30=2,J30=10),AND(I30=3,J30=5),AND(I30=4,J30=5),AND(I30=5,J30=5)),"Moderado",IF(OR(AND(I30=2,J30=20),AND(I30=3,J30=10),AND(I30=4,J30=10),AND(I30=5,J30=10)),"Alto",IF(OR(AND(I30=3,J30=20),AND(I30=4,J30=20),AND(I30=5,J30=20)),"Extremo","")))))</f>
        <v>Bajo</v>
      </c>
      <c r="L30" s="16" t="s">
        <v>247</v>
      </c>
      <c r="M30" s="16" t="s">
        <v>248</v>
      </c>
      <c r="N30" s="16" t="s">
        <v>249</v>
      </c>
      <c r="O30" s="16" t="s">
        <v>250</v>
      </c>
      <c r="P30" s="30">
        <v>44927</v>
      </c>
      <c r="Q30" s="33">
        <v>0.1</v>
      </c>
      <c r="R30" s="16" t="s">
        <v>251</v>
      </c>
      <c r="S30" s="33">
        <v>0.15</v>
      </c>
      <c r="T30" s="16" t="s">
        <v>252</v>
      </c>
      <c r="U30" s="33">
        <v>0.15</v>
      </c>
      <c r="V30" s="16" t="s">
        <v>253</v>
      </c>
      <c r="W30" s="33">
        <v>0.25</v>
      </c>
      <c r="X30" s="33" t="s">
        <v>254</v>
      </c>
      <c r="Y30" s="33">
        <f>SUM(Q30+S30+U30+W30)</f>
        <v>0.65</v>
      </c>
      <c r="Z30" s="16"/>
      <c r="AA30" s="16"/>
      <c r="AB30" s="16"/>
    </row>
    <row r="31" spans="2:28" ht="130.5">
      <c r="B31" s="14"/>
      <c r="C31" s="14"/>
      <c r="D31" s="28" t="s">
        <v>243</v>
      </c>
      <c r="E31" s="14"/>
      <c r="F31" s="16" t="s">
        <v>255</v>
      </c>
      <c r="G31" s="31" t="s">
        <v>245</v>
      </c>
      <c r="H31" s="16" t="s">
        <v>246</v>
      </c>
      <c r="I31" s="16">
        <v>1</v>
      </c>
      <c r="J31" s="16">
        <v>5</v>
      </c>
      <c r="K31" s="16" t="str">
        <f>IF(I31+J31=0,"",IF(OR(AND(I31=1,J31=5),AND(I31=1,J31=10),AND(I31=2,J31=5)),"Bajo",IF(OR(AND(I31=1,J31=20),AND(I31=2,J31=20),AND(I31=2,J31=10),AND(I31=3,J31=5),AND(I31=4,J31=5),AND(I31=5,J31=5)),"Moderado",IF(OR(AND(I31=2,J31=20),AND(I31=3,J31=10),AND(I31=4,J31=10),AND(I31=5,J31=10)),"Alto",IF(OR(AND(I31=3,J31=20),AND(I31=4,J31=20),AND(I31=5,J31=20)),"Extremo","")))))</f>
        <v>Bajo</v>
      </c>
      <c r="L31" s="16" t="s">
        <v>247</v>
      </c>
      <c r="M31" s="16" t="s">
        <v>248</v>
      </c>
      <c r="N31" s="16" t="s">
        <v>249</v>
      </c>
      <c r="O31" s="16" t="s">
        <v>250</v>
      </c>
      <c r="P31" s="30">
        <v>44927</v>
      </c>
      <c r="Q31" s="33">
        <v>0.1</v>
      </c>
      <c r="R31" s="16" t="s">
        <v>256</v>
      </c>
      <c r="S31" s="33">
        <v>0.15</v>
      </c>
      <c r="T31" s="16" t="s">
        <v>257</v>
      </c>
      <c r="U31" s="33">
        <v>0.25</v>
      </c>
      <c r="V31" s="16" t="s">
        <v>258</v>
      </c>
      <c r="W31" s="33">
        <v>0.25</v>
      </c>
      <c r="X31" s="33" t="s">
        <v>259</v>
      </c>
      <c r="Y31" s="33">
        <f>SUM(Q31+S31+U31+W31)</f>
        <v>0.75</v>
      </c>
      <c r="Z31" s="16"/>
      <c r="AA31" s="16"/>
      <c r="AB31" s="16"/>
    </row>
    <row r="32" spans="2:28" ht="96">
      <c r="B32" s="14"/>
      <c r="C32" s="27"/>
      <c r="D32" s="16" t="s">
        <v>243</v>
      </c>
      <c r="E32" s="76"/>
      <c r="F32" s="16" t="s">
        <v>260</v>
      </c>
      <c r="G32" s="31" t="s">
        <v>261</v>
      </c>
      <c r="H32" s="16" t="s">
        <v>246</v>
      </c>
      <c r="I32" s="16">
        <v>1</v>
      </c>
      <c r="J32" s="16">
        <v>5</v>
      </c>
      <c r="K32" s="16" t="str">
        <f>IF(I32+J32=0,"",IF(OR(AND(I32=1,J32=5),AND(I32=1,J32=10),AND(I32=2,J32=5)),"Bajo",IF(OR(AND(I32=1,J32=20),AND(I32=2,J32=20),AND(I32=2,J32=10),AND(I32=3,J32=5),AND(I32=4,J32=5),AND(I32=5,J32=5)),"Moderado",IF(OR(AND(I32=2,J32=20),AND(I32=3,J32=10),AND(I32=4,J32=10),AND(I32=5,J32=10)),"Alto",IF(OR(AND(I32=3,J32=20),AND(I32=4,J32=20),AND(I32=5,J32=20)),"Extremo","")))))</f>
        <v>Bajo</v>
      </c>
      <c r="L32" s="16" t="s">
        <v>262</v>
      </c>
      <c r="M32" s="16" t="s">
        <v>263</v>
      </c>
      <c r="N32" s="16" t="s">
        <v>264</v>
      </c>
      <c r="O32" s="16" t="s">
        <v>265</v>
      </c>
      <c r="P32" s="30">
        <v>44927</v>
      </c>
      <c r="Q32" s="33">
        <v>0.25</v>
      </c>
      <c r="R32" s="16" t="s">
        <v>266</v>
      </c>
      <c r="S32" s="33">
        <v>0.25</v>
      </c>
      <c r="T32" s="16" t="s">
        <v>267</v>
      </c>
      <c r="U32" s="33">
        <v>0.25</v>
      </c>
      <c r="V32" s="16" t="s">
        <v>268</v>
      </c>
      <c r="W32" s="33">
        <v>0.25</v>
      </c>
      <c r="X32" s="33" t="s">
        <v>269</v>
      </c>
      <c r="Y32" s="33">
        <f>SUM(Q32+S32+U32+W32)</f>
        <v>1</v>
      </c>
      <c r="Z32" s="16"/>
      <c r="AA32" s="16"/>
      <c r="AB32" s="16"/>
    </row>
    <row r="33" spans="2:28" ht="104.25" customHeight="1">
      <c r="B33" s="14" t="s">
        <v>270</v>
      </c>
      <c r="C33" s="14"/>
      <c r="D33" s="14"/>
      <c r="E33" s="14"/>
      <c r="F33" s="16" t="s">
        <v>271</v>
      </c>
      <c r="G33" s="31" t="s">
        <v>272</v>
      </c>
      <c r="H33" s="16" t="s">
        <v>273</v>
      </c>
      <c r="I33" s="16">
        <v>2</v>
      </c>
      <c r="J33" s="16">
        <v>20</v>
      </c>
      <c r="K33" s="19" t="str">
        <f>IF(I33+J33=0,"",IF(OR(AND(I33=1,J33=5),AND(I33=1,J33=10),AND(I33=2,J33=5)),"Bajo",IF(OR(AND(I33=1,J33=20),AND(I33=2,J33=20),AND(I33=2,J33=10),AND(I33=3,J33=5),AND(I33=4,J33=5),AND(I33=5,J33=5)),"Moderado",IF(OR(AND(I33=2,J33=20),AND(I33=3,J33=10),AND(I33=4,J33=10),AND(I33=5,J33=10)),"Alto",IF(OR(AND(I33=3,J33=20),AND(I33=4,J33=20),AND(I33=5,J33=20)),"Extremo","")))))</f>
        <v>Moderado</v>
      </c>
      <c r="L33" s="16" t="s">
        <v>274</v>
      </c>
      <c r="M33" s="16" t="s">
        <v>275</v>
      </c>
      <c r="N33" s="16" t="s">
        <v>276</v>
      </c>
      <c r="O33" s="16" t="s">
        <v>277</v>
      </c>
      <c r="P33" s="30">
        <v>44927</v>
      </c>
      <c r="Q33" s="33">
        <v>0.25</v>
      </c>
      <c r="R33" s="16" t="s">
        <v>278</v>
      </c>
      <c r="S33" s="33">
        <v>0.25</v>
      </c>
      <c r="T33" s="16" t="s">
        <v>278</v>
      </c>
      <c r="U33" s="33">
        <v>0.25</v>
      </c>
      <c r="V33" s="16" t="s">
        <v>278</v>
      </c>
      <c r="W33" s="33">
        <v>0.25</v>
      </c>
      <c r="X33" s="16" t="s">
        <v>278</v>
      </c>
      <c r="Y33" s="33">
        <f t="shared" ref="Y33:Y34" si="1">SUM(Q33+S33+U33+W33)</f>
        <v>1</v>
      </c>
      <c r="Z33" s="16"/>
      <c r="AA33" s="16"/>
      <c r="AB33" s="16"/>
    </row>
    <row r="34" spans="2:28" ht="90" customHeight="1">
      <c r="B34" s="14" t="s">
        <v>270</v>
      </c>
      <c r="C34" s="14"/>
      <c r="D34" s="14"/>
      <c r="E34" s="14"/>
      <c r="F34" s="16" t="s">
        <v>279</v>
      </c>
      <c r="G34" s="31" t="s">
        <v>280</v>
      </c>
      <c r="H34" s="16" t="s">
        <v>273</v>
      </c>
      <c r="I34" s="16">
        <v>2</v>
      </c>
      <c r="J34" s="16">
        <v>20</v>
      </c>
      <c r="K34" s="19" t="str">
        <f>IF(I34+J34=0,"",IF(OR(AND(I34=1,J34=5),AND(I34=1,J34=10),AND(I34=2,J34=5)),"Bajo",IF(OR(AND(I34=1,J34=20),AND(I34=2,J34=20),AND(I34=2,J34=10),AND(I34=3,J34=5),AND(I34=4,J34=5),AND(I34=5,J34=5)),"Moderado",IF(OR(AND(I34=2,J34=20),AND(I34=3,J34=10),AND(I34=4,J34=10),AND(I34=5,J34=10)),"Alto",IF(OR(AND(I34=3,J34=20),AND(I34=4,J34=20),AND(I34=5,J34=20)),"Extremo","")))))</f>
        <v>Moderado</v>
      </c>
      <c r="L34" s="16" t="s">
        <v>281</v>
      </c>
      <c r="M34" s="16" t="s">
        <v>282</v>
      </c>
      <c r="N34" s="16" t="s">
        <v>283</v>
      </c>
      <c r="O34" s="16" t="s">
        <v>284</v>
      </c>
      <c r="P34" s="30">
        <v>44928</v>
      </c>
      <c r="Q34" s="33">
        <v>0.25</v>
      </c>
      <c r="R34" s="16" t="s">
        <v>285</v>
      </c>
      <c r="S34" s="33">
        <v>0.25</v>
      </c>
      <c r="T34" s="16" t="s">
        <v>285</v>
      </c>
      <c r="U34" s="33">
        <v>0.25</v>
      </c>
      <c r="V34" s="16" t="s">
        <v>285</v>
      </c>
      <c r="W34" s="33">
        <v>0.25</v>
      </c>
      <c r="X34" s="16" t="s">
        <v>285</v>
      </c>
      <c r="Y34" s="33">
        <f t="shared" si="1"/>
        <v>1</v>
      </c>
      <c r="Z34" s="16"/>
      <c r="AA34" s="16"/>
      <c r="AB34" s="16"/>
    </row>
    <row r="35" spans="2:28" ht="15.75" customHeight="1">
      <c r="B35" s="8"/>
      <c r="C35" s="8"/>
      <c r="D35" s="8"/>
      <c r="E35" s="8"/>
      <c r="F35" s="9"/>
      <c r="G35" s="9"/>
      <c r="H35" s="9"/>
      <c r="I35" s="9"/>
      <c r="J35" s="9"/>
      <c r="K35" s="10" t="str">
        <f>IF(I35+J35=0,"",IF(OR(AND(I35=1,J35=5),AND(I35=1,J35=10),AND(I35=2,J35=5)),"Bajo",IF(OR(AND(I35=1,J35=20),AND(I35=2,J35=20),AND(I35=2,J35=10),AND(I35=3,J35=5),AND(I35=4,J35=5),AND(I35=5,J35=5)),"Moderado",IF(OR(AND(I35=2,J35=20),AND(I35=3,J35=10),AND(I35=4,J35=10),AND(I35=5,J35=10)),"Alto",IF(OR(AND(I35=3,J35=20),AND(I35=4,J35=20),AND(I35=5,J35=20)),"Extremo","")))))</f>
        <v/>
      </c>
      <c r="L35" s="9"/>
      <c r="M35" s="9"/>
      <c r="N35" s="9"/>
      <c r="O35" s="9"/>
      <c r="P35" s="9"/>
      <c r="Q35" s="57">
        <f>SUM(Q8:Q34)/28</f>
        <v>0.21142857142857144</v>
      </c>
      <c r="R35" s="57"/>
      <c r="S35" s="57">
        <f>SUM(S8:S34)/28</f>
        <v>0.24500000000000005</v>
      </c>
      <c r="T35" s="57"/>
      <c r="U35" s="57">
        <f>SUM(U8:U34)/28</f>
        <v>0.20891785714285716</v>
      </c>
      <c r="V35" s="57"/>
      <c r="W35" s="57">
        <f>SUM(W8:W34)/28</f>
        <v>0.21219642857142856</v>
      </c>
      <c r="X35" s="57"/>
      <c r="Y35" s="57">
        <f>SUM(Y8:Y34)/27</f>
        <v>0.90078518518518513</v>
      </c>
      <c r="Z35" s="41"/>
      <c r="AA35" s="41"/>
      <c r="AB35" s="41"/>
    </row>
    <row r="36" spans="2:28" ht="15.75" customHeight="1">
      <c r="B36" s="8"/>
      <c r="C36" s="8"/>
      <c r="D36" s="8"/>
      <c r="E36" s="8"/>
      <c r="F36" s="9"/>
      <c r="G36" s="9"/>
      <c r="H36" s="9"/>
      <c r="I36" s="9"/>
      <c r="J36" s="9"/>
      <c r="K36" s="10" t="str">
        <f>IF(I36+J36=0,"",IF(OR(AND(I36=1,J36=5),AND(I36=1,J36=10),AND(I36=2,J36=5)),"Bajo",IF(OR(AND(I36=1,J36=20),AND(I36=2,J36=20),AND(I36=2,J36=10),AND(I36=3,J36=5),AND(I36=4,J36=5),AND(I36=5,J36=5)),"Moderado",IF(OR(AND(I36=2,J36=20),AND(I36=3,J36=10),AND(I36=4,J36=10),AND(I36=5,J36=10)),"Alto",IF(OR(AND(I36=3,J36=20),AND(I36=4,J36=20),AND(I36=5,J36=20)),"Extremo","")))))</f>
        <v/>
      </c>
      <c r="L36" s="9"/>
      <c r="M36" s="9"/>
      <c r="N36" s="9"/>
      <c r="O36" s="9"/>
      <c r="P36" s="9"/>
      <c r="Q36" s="41"/>
      <c r="R36" s="9"/>
      <c r="S36" s="9"/>
      <c r="T36" s="9"/>
      <c r="U36" s="9"/>
      <c r="V36" s="9"/>
      <c r="W36" s="9"/>
      <c r="X36" s="9"/>
      <c r="Y36" s="9"/>
      <c r="Z36" s="9"/>
      <c r="AA36" s="9"/>
      <c r="AB36" s="9"/>
    </row>
    <row r="37" spans="2:28" ht="15.75" customHeight="1">
      <c r="B37" s="8"/>
      <c r="C37" s="8"/>
      <c r="D37" s="8"/>
      <c r="E37" s="8"/>
      <c r="F37" s="9"/>
      <c r="G37" s="9"/>
      <c r="H37" s="9"/>
      <c r="I37" s="9"/>
      <c r="J37" s="9"/>
      <c r="K37" s="9"/>
      <c r="L37" s="9"/>
      <c r="M37" s="9"/>
      <c r="N37" s="9"/>
      <c r="O37" s="9"/>
      <c r="P37" s="9"/>
      <c r="Q37" s="41"/>
      <c r="R37" s="9"/>
      <c r="S37" s="9"/>
      <c r="T37" s="9"/>
      <c r="U37" s="9"/>
      <c r="V37" s="9"/>
      <c r="W37" s="9"/>
      <c r="X37" s="9"/>
      <c r="Y37" s="9"/>
      <c r="Z37" s="9"/>
      <c r="AA37" s="9"/>
      <c r="AB37" s="9"/>
    </row>
    <row r="38" spans="2:28" ht="15.75" customHeight="1">
      <c r="B38" s="8"/>
      <c r="C38" s="8"/>
      <c r="D38" s="8"/>
      <c r="E38" s="8"/>
      <c r="F38" s="9"/>
      <c r="G38" s="9"/>
      <c r="H38" s="9"/>
      <c r="I38" s="9"/>
      <c r="J38" s="9"/>
      <c r="K38" s="9"/>
      <c r="L38" s="9"/>
      <c r="M38" s="9"/>
      <c r="N38" s="9"/>
      <c r="O38" s="9"/>
      <c r="P38" s="9"/>
      <c r="Q38" s="41"/>
      <c r="R38" s="9"/>
      <c r="S38" s="9"/>
      <c r="T38" s="9"/>
      <c r="U38" s="9"/>
      <c r="V38" s="9"/>
      <c r="W38" s="9"/>
      <c r="X38" s="9"/>
      <c r="Y38" s="9"/>
      <c r="Z38" s="9"/>
      <c r="AA38" s="9"/>
      <c r="AB38" s="9"/>
    </row>
    <row r="39" spans="2:28" ht="15.75" customHeight="1">
      <c r="B39" s="8"/>
      <c r="C39" s="8"/>
      <c r="D39" s="8"/>
      <c r="E39" s="8"/>
      <c r="F39" s="9"/>
      <c r="G39" s="9"/>
      <c r="H39" s="9"/>
      <c r="I39" s="9"/>
      <c r="J39" s="9"/>
      <c r="K39" s="9"/>
      <c r="L39" s="9"/>
      <c r="M39" s="9"/>
      <c r="N39" s="9"/>
      <c r="O39" s="9"/>
      <c r="P39" s="9"/>
      <c r="Q39" s="41"/>
      <c r="R39" s="9"/>
      <c r="S39" s="9"/>
      <c r="T39" s="9"/>
      <c r="U39" s="9"/>
      <c r="V39" s="9"/>
      <c r="W39" s="9"/>
      <c r="X39" s="9"/>
      <c r="Y39" s="9"/>
      <c r="Z39" s="9"/>
      <c r="AA39" s="9"/>
      <c r="AB39" s="9"/>
    </row>
    <row r="40" spans="2:28" ht="15.75" customHeight="1">
      <c r="B40" s="8"/>
      <c r="C40" s="8"/>
      <c r="D40" s="8"/>
      <c r="E40" s="8"/>
      <c r="F40" s="9"/>
      <c r="G40" s="9"/>
      <c r="H40" s="9"/>
      <c r="I40" s="9"/>
      <c r="J40" s="9"/>
      <c r="K40" s="9"/>
      <c r="L40" s="9"/>
      <c r="M40" s="9"/>
      <c r="N40" s="9"/>
      <c r="O40" s="9"/>
      <c r="P40" s="9"/>
      <c r="Q40" s="41"/>
      <c r="R40" s="9"/>
      <c r="S40" s="9"/>
      <c r="T40" s="9"/>
      <c r="U40" s="9"/>
      <c r="V40" s="9"/>
      <c r="W40" s="9"/>
      <c r="X40" s="9"/>
      <c r="Y40" s="9"/>
      <c r="Z40" s="9"/>
      <c r="AA40" s="9"/>
      <c r="AB40" s="9"/>
    </row>
    <row r="41" spans="2:28" ht="15.75" customHeight="1">
      <c r="B41" s="8"/>
      <c r="C41" s="8"/>
      <c r="D41" s="8"/>
      <c r="E41" s="8"/>
      <c r="F41" s="9"/>
      <c r="G41" s="9"/>
      <c r="H41" s="9"/>
      <c r="I41" s="9"/>
      <c r="J41" s="9"/>
      <c r="K41" s="9"/>
      <c r="L41" s="9"/>
      <c r="M41" s="9"/>
      <c r="N41" s="9"/>
      <c r="O41" s="9"/>
      <c r="P41" s="9"/>
      <c r="Q41" s="56"/>
      <c r="R41" s="41"/>
      <c r="S41" s="9"/>
      <c r="T41" s="9"/>
      <c r="U41" s="9"/>
      <c r="V41" s="9"/>
      <c r="W41" s="9"/>
      <c r="X41" s="9"/>
      <c r="Y41" s="9"/>
      <c r="Z41" s="9"/>
      <c r="AA41" s="9"/>
      <c r="AB41" s="9"/>
    </row>
    <row r="42" spans="2:28" ht="15.75" customHeight="1">
      <c r="B42" s="8"/>
      <c r="C42" s="8"/>
      <c r="D42" s="8"/>
      <c r="E42" s="8"/>
      <c r="F42" s="9"/>
      <c r="G42" s="9"/>
      <c r="H42" s="9"/>
      <c r="I42" s="9"/>
      <c r="J42" s="9"/>
      <c r="K42" s="9"/>
      <c r="L42" s="9"/>
      <c r="M42" s="9"/>
      <c r="N42" s="41"/>
      <c r="O42" s="9"/>
      <c r="P42" s="9"/>
      <c r="Q42" s="41"/>
      <c r="R42" s="9"/>
      <c r="S42" s="9"/>
      <c r="T42" s="9"/>
      <c r="U42" s="9"/>
      <c r="V42" s="9"/>
      <c r="W42" s="9"/>
      <c r="X42" s="9"/>
      <c r="Y42" s="9"/>
      <c r="Z42" s="9"/>
      <c r="AA42" s="9"/>
      <c r="AB42" s="9"/>
    </row>
    <row r="43" spans="2:28" ht="15.75" customHeight="1">
      <c r="B43" s="8"/>
      <c r="C43" s="8"/>
      <c r="D43" s="8"/>
      <c r="E43" s="8"/>
      <c r="F43" s="9"/>
      <c r="G43" s="9"/>
      <c r="H43" s="9"/>
      <c r="I43" s="9"/>
      <c r="J43" s="9"/>
      <c r="K43" s="9"/>
      <c r="L43" s="9"/>
      <c r="M43" s="9"/>
      <c r="N43" s="9"/>
      <c r="O43" s="9"/>
      <c r="P43" s="9"/>
      <c r="Q43" s="41"/>
      <c r="R43" s="9"/>
      <c r="S43" s="9"/>
      <c r="T43" s="9"/>
      <c r="U43" s="9"/>
      <c r="V43" s="9"/>
      <c r="W43" s="9"/>
      <c r="X43" s="9"/>
      <c r="Y43" s="9"/>
      <c r="Z43" s="9"/>
      <c r="AA43" s="9"/>
      <c r="AB43" s="9"/>
    </row>
    <row r="44" spans="2:28" ht="15.75" customHeight="1">
      <c r="B44" s="8"/>
      <c r="C44" s="8"/>
      <c r="D44" s="8"/>
      <c r="E44" s="8"/>
      <c r="F44" s="9"/>
      <c r="G44" s="9"/>
      <c r="H44" s="9"/>
      <c r="I44" s="9"/>
      <c r="J44" s="9"/>
      <c r="K44" s="9"/>
      <c r="L44" s="9"/>
      <c r="M44" s="9"/>
      <c r="N44" s="9"/>
      <c r="O44" s="9"/>
      <c r="P44" s="9"/>
      <c r="Q44" s="41"/>
      <c r="R44" s="9"/>
      <c r="S44" s="9"/>
      <c r="T44" s="9"/>
      <c r="U44" s="9"/>
      <c r="V44" s="9"/>
      <c r="W44" s="9"/>
      <c r="X44" s="9"/>
      <c r="Y44" s="9"/>
      <c r="Z44" s="9"/>
      <c r="AA44" s="9"/>
      <c r="AB44" s="9"/>
    </row>
    <row r="45" spans="2:28" ht="15.75" customHeight="1">
      <c r="B45" s="8"/>
      <c r="C45" s="8"/>
      <c r="D45" s="8"/>
      <c r="E45" s="8"/>
      <c r="F45" s="9"/>
      <c r="G45" s="9"/>
      <c r="H45" s="9"/>
      <c r="I45" s="9"/>
      <c r="J45" s="9"/>
      <c r="K45" s="9"/>
      <c r="L45" s="9"/>
      <c r="M45" s="9"/>
      <c r="N45" s="9"/>
      <c r="O45" s="9"/>
      <c r="P45" s="9"/>
      <c r="Q45" s="41"/>
      <c r="R45" s="9"/>
      <c r="S45" s="9"/>
      <c r="T45" s="9"/>
      <c r="U45" s="9"/>
      <c r="V45" s="9"/>
      <c r="W45" s="9"/>
      <c r="X45" s="9"/>
      <c r="Y45" s="9"/>
      <c r="Z45" s="9"/>
      <c r="AA45" s="9"/>
      <c r="AB45" s="9"/>
    </row>
    <row r="46" spans="2:28" ht="15.75" customHeight="1">
      <c r="B46" s="8"/>
      <c r="C46" s="8"/>
      <c r="D46" s="8"/>
      <c r="E46" s="8"/>
      <c r="F46" s="9"/>
      <c r="G46" s="9"/>
      <c r="H46" s="9"/>
      <c r="I46" s="9"/>
      <c r="J46" s="9"/>
      <c r="K46" s="9"/>
      <c r="L46" s="9"/>
      <c r="M46" s="9"/>
      <c r="N46" s="9"/>
      <c r="O46" s="9"/>
      <c r="P46" s="9"/>
      <c r="Q46" s="41"/>
      <c r="R46" s="9"/>
      <c r="S46" s="9"/>
      <c r="T46" s="9"/>
      <c r="U46" s="9"/>
      <c r="V46" s="9"/>
      <c r="W46" s="9"/>
      <c r="X46" s="9"/>
      <c r="Y46" s="9"/>
      <c r="Z46" s="9"/>
      <c r="AA46" s="9"/>
      <c r="AB46" s="9"/>
    </row>
    <row r="47" spans="2:28" ht="15.75" customHeight="1">
      <c r="B47" s="8"/>
      <c r="C47" s="8"/>
      <c r="D47" s="8"/>
      <c r="E47" s="8"/>
      <c r="F47" s="9"/>
      <c r="G47" s="9"/>
      <c r="H47" s="9"/>
      <c r="I47" s="9"/>
      <c r="J47" s="9"/>
      <c r="K47" s="9"/>
      <c r="L47" s="9"/>
      <c r="M47" s="9"/>
      <c r="N47" s="9"/>
      <c r="O47" s="9"/>
      <c r="P47" s="9"/>
      <c r="Q47" s="41"/>
      <c r="R47" s="9"/>
      <c r="S47" s="9"/>
      <c r="T47" s="9"/>
      <c r="U47" s="9"/>
      <c r="V47" s="9"/>
      <c r="W47" s="9"/>
      <c r="X47" s="9"/>
      <c r="Y47" s="9"/>
      <c r="Z47" s="9"/>
      <c r="AA47" s="9"/>
      <c r="AB47" s="9"/>
    </row>
    <row r="48" spans="2:28" ht="15.75" customHeight="1">
      <c r="B48" s="8"/>
      <c r="C48" s="8"/>
      <c r="D48" s="8"/>
      <c r="E48" s="8"/>
      <c r="F48" s="9"/>
      <c r="G48" s="9"/>
      <c r="H48" s="9"/>
      <c r="I48" s="9"/>
      <c r="J48" s="9"/>
      <c r="K48" s="9"/>
      <c r="L48" s="9"/>
      <c r="M48" s="9"/>
      <c r="N48" s="9"/>
      <c r="O48" s="9"/>
      <c r="P48" s="9"/>
      <c r="Q48" s="41"/>
      <c r="R48" s="9"/>
      <c r="S48" s="9"/>
      <c r="T48" s="9"/>
      <c r="U48" s="9"/>
      <c r="V48" s="9"/>
      <c r="W48" s="9"/>
      <c r="X48" s="9"/>
      <c r="Y48" s="9"/>
      <c r="Z48" s="9"/>
      <c r="AA48" s="9"/>
      <c r="AB48" s="9"/>
    </row>
    <row r="49" spans="2:28" ht="15.75" customHeight="1">
      <c r="B49" s="8"/>
      <c r="C49" s="8"/>
      <c r="D49" s="8"/>
      <c r="E49" s="8"/>
      <c r="F49" s="9"/>
      <c r="G49" s="9"/>
      <c r="H49" s="9"/>
      <c r="I49" s="9"/>
      <c r="J49" s="9"/>
      <c r="K49" s="9"/>
      <c r="L49" s="9"/>
      <c r="M49" s="9"/>
      <c r="N49" s="9"/>
      <c r="O49" s="9"/>
      <c r="P49" s="9"/>
      <c r="Q49" s="41"/>
      <c r="R49" s="9"/>
      <c r="S49" s="9"/>
      <c r="T49" s="9"/>
      <c r="U49" s="9"/>
      <c r="V49" s="9"/>
      <c r="W49" s="9"/>
      <c r="X49" s="9"/>
      <c r="Y49" s="9"/>
      <c r="Z49" s="9"/>
      <c r="AA49" s="9"/>
      <c r="AB49" s="9"/>
    </row>
    <row r="50" spans="2:28" ht="15.75" customHeight="1">
      <c r="B50" s="8"/>
      <c r="C50" s="8"/>
      <c r="D50" s="8"/>
      <c r="E50" s="8"/>
      <c r="F50" s="9"/>
      <c r="G50" s="9"/>
      <c r="H50" s="9"/>
      <c r="I50" s="9"/>
      <c r="J50" s="9"/>
      <c r="K50" s="9"/>
      <c r="L50" s="9"/>
      <c r="M50" s="9"/>
      <c r="N50" s="9"/>
      <c r="O50" s="9"/>
      <c r="P50" s="9"/>
      <c r="Q50" s="41"/>
      <c r="R50" s="9"/>
      <c r="S50" s="9"/>
      <c r="T50" s="9"/>
      <c r="U50" s="9"/>
      <c r="V50" s="9"/>
      <c r="W50" s="9"/>
      <c r="X50" s="9"/>
      <c r="Y50" s="9"/>
      <c r="Z50" s="9"/>
      <c r="AA50" s="9"/>
      <c r="AB50" s="9"/>
    </row>
    <row r="51" spans="2:28" ht="15.75" customHeight="1">
      <c r="B51" s="8"/>
      <c r="C51" s="8"/>
      <c r="D51" s="8"/>
      <c r="E51" s="8"/>
      <c r="F51" s="9"/>
      <c r="G51" s="9"/>
      <c r="H51" s="9"/>
      <c r="I51" s="9"/>
      <c r="J51" s="9"/>
      <c r="K51" s="9"/>
      <c r="L51" s="9"/>
      <c r="M51" s="9"/>
      <c r="N51" s="9"/>
      <c r="O51" s="9"/>
      <c r="P51" s="9"/>
      <c r="Q51" s="41"/>
      <c r="R51" s="9"/>
      <c r="S51" s="9"/>
      <c r="T51" s="9"/>
      <c r="U51" s="9"/>
      <c r="V51" s="9"/>
      <c r="W51" s="9"/>
      <c r="X51" s="9"/>
      <c r="Y51" s="9"/>
      <c r="Z51" s="9"/>
      <c r="AA51" s="9"/>
      <c r="AB51" s="9"/>
    </row>
    <row r="52" spans="2:28" ht="15.75" customHeight="1">
      <c r="B52" s="8"/>
      <c r="C52" s="8"/>
      <c r="D52" s="8"/>
      <c r="E52" s="8"/>
      <c r="F52" s="9"/>
      <c r="G52" s="9"/>
      <c r="H52" s="9"/>
      <c r="I52" s="9"/>
      <c r="J52" s="9"/>
      <c r="K52" s="9"/>
      <c r="L52" s="9"/>
      <c r="M52" s="9"/>
      <c r="N52" s="9"/>
      <c r="O52" s="9"/>
      <c r="P52" s="9"/>
      <c r="Q52" s="41"/>
      <c r="R52" s="9"/>
      <c r="S52" s="9"/>
      <c r="T52" s="9"/>
      <c r="U52" s="9"/>
      <c r="V52" s="9"/>
      <c r="W52" s="9"/>
      <c r="X52" s="9"/>
      <c r="Y52" s="9"/>
      <c r="Z52" s="9"/>
      <c r="AA52" s="9"/>
      <c r="AB52" s="9"/>
    </row>
    <row r="53" spans="2:28" ht="15.75" customHeight="1">
      <c r="B53" s="8"/>
      <c r="C53" s="8"/>
      <c r="D53" s="8"/>
      <c r="E53" s="8"/>
      <c r="F53" s="9"/>
      <c r="G53" s="9"/>
      <c r="H53" s="9"/>
      <c r="I53" s="9"/>
      <c r="J53" s="9"/>
      <c r="K53" s="9"/>
      <c r="L53" s="9"/>
      <c r="M53" s="9"/>
      <c r="N53" s="9"/>
      <c r="O53" s="9"/>
      <c r="P53" s="9"/>
      <c r="Q53" s="41"/>
      <c r="R53" s="9"/>
      <c r="S53" s="9"/>
      <c r="T53" s="9"/>
      <c r="U53" s="9"/>
      <c r="V53" s="9"/>
      <c r="W53" s="9"/>
      <c r="X53" s="9"/>
      <c r="Y53" s="9"/>
      <c r="Z53" s="9"/>
      <c r="AA53" s="9"/>
      <c r="AB53" s="9"/>
    </row>
    <row r="54" spans="2:28" ht="15.75" customHeight="1">
      <c r="B54" s="8"/>
      <c r="C54" s="8"/>
      <c r="D54" s="8"/>
      <c r="E54" s="8"/>
      <c r="F54" s="9"/>
      <c r="G54" s="9"/>
      <c r="H54" s="9"/>
      <c r="I54" s="9"/>
      <c r="J54" s="9"/>
      <c r="K54" s="9"/>
      <c r="L54" s="9"/>
      <c r="M54" s="9"/>
      <c r="N54" s="9"/>
      <c r="O54" s="9"/>
      <c r="P54" s="9"/>
      <c r="Q54" s="41"/>
      <c r="R54" s="9"/>
      <c r="S54" s="9"/>
      <c r="T54" s="9"/>
      <c r="U54" s="9"/>
      <c r="V54" s="9"/>
      <c r="W54" s="9"/>
      <c r="X54" s="9"/>
      <c r="Y54" s="9"/>
      <c r="Z54" s="9"/>
      <c r="AA54" s="9"/>
      <c r="AB54" s="9"/>
    </row>
    <row r="55" spans="2:28" ht="15.75" customHeight="1">
      <c r="B55" s="8"/>
      <c r="C55" s="8"/>
      <c r="D55" s="8"/>
      <c r="E55" s="8"/>
      <c r="F55" s="9"/>
      <c r="G55" s="9"/>
      <c r="H55" s="9"/>
      <c r="I55" s="9"/>
      <c r="J55" s="9"/>
      <c r="K55" s="9"/>
      <c r="L55" s="9"/>
      <c r="M55" s="9"/>
      <c r="N55" s="9"/>
      <c r="O55" s="9"/>
      <c r="P55" s="9"/>
      <c r="Q55" s="41"/>
      <c r="R55" s="9"/>
      <c r="S55" s="9"/>
      <c r="T55" s="9"/>
      <c r="U55" s="9"/>
      <c r="V55" s="9"/>
      <c r="W55" s="9"/>
      <c r="X55" s="9"/>
      <c r="Y55" s="9"/>
      <c r="Z55" s="9"/>
      <c r="AA55" s="9"/>
      <c r="AB55" s="9"/>
    </row>
    <row r="56" spans="2:28" ht="15.75" customHeight="1">
      <c r="B56" s="8"/>
      <c r="C56" s="8"/>
      <c r="D56" s="8"/>
      <c r="E56" s="8"/>
      <c r="F56" s="9"/>
      <c r="G56" s="9"/>
      <c r="H56" s="9"/>
      <c r="I56" s="9"/>
      <c r="J56" s="9"/>
      <c r="K56" s="9"/>
      <c r="L56" s="9"/>
      <c r="M56" s="9"/>
      <c r="N56" s="9"/>
      <c r="O56" s="9"/>
      <c r="P56" s="9"/>
      <c r="Q56" s="41"/>
      <c r="R56" s="9"/>
      <c r="S56" s="9"/>
      <c r="T56" s="9"/>
      <c r="U56" s="9"/>
      <c r="V56" s="9"/>
      <c r="W56" s="9"/>
      <c r="X56" s="9"/>
      <c r="Y56" s="9"/>
      <c r="Z56" s="9"/>
      <c r="AA56" s="9"/>
      <c r="AB56" s="9"/>
    </row>
    <row r="57" spans="2:28" ht="15.75" customHeight="1">
      <c r="B57" s="8"/>
      <c r="C57" s="8"/>
      <c r="D57" s="8"/>
      <c r="E57" s="8"/>
      <c r="F57" s="9"/>
      <c r="G57" s="9"/>
      <c r="H57" s="9"/>
      <c r="I57" s="9"/>
      <c r="J57" s="9"/>
      <c r="K57" s="9"/>
      <c r="L57" s="9"/>
      <c r="M57" s="9"/>
      <c r="N57" s="9"/>
      <c r="O57" s="9"/>
      <c r="P57" s="9"/>
      <c r="Q57" s="41"/>
      <c r="R57" s="9"/>
      <c r="S57" s="9"/>
      <c r="T57" s="9"/>
      <c r="U57" s="9"/>
      <c r="V57" s="9"/>
      <c r="W57" s="9"/>
      <c r="X57" s="9"/>
      <c r="Y57" s="9"/>
      <c r="Z57" s="9"/>
      <c r="AA57" s="9"/>
      <c r="AB57" s="9"/>
    </row>
    <row r="58" spans="2:28" ht="15.75" customHeight="1">
      <c r="B58" s="8"/>
      <c r="C58" s="8"/>
      <c r="D58" s="8"/>
      <c r="E58" s="8"/>
      <c r="F58" s="9"/>
      <c r="G58" s="9"/>
      <c r="H58" s="9"/>
      <c r="I58" s="9"/>
      <c r="J58" s="9"/>
      <c r="K58" s="9"/>
      <c r="L58" s="9"/>
      <c r="M58" s="9"/>
      <c r="N58" s="9"/>
      <c r="O58" s="9"/>
      <c r="P58" s="9"/>
      <c r="Q58" s="41"/>
      <c r="R58" s="9"/>
      <c r="S58" s="9"/>
      <c r="T58" s="9"/>
      <c r="U58" s="9"/>
      <c r="V58" s="9"/>
      <c r="W58" s="9"/>
      <c r="X58" s="9"/>
      <c r="Y58" s="9"/>
      <c r="Z58" s="9"/>
      <c r="AA58" s="9"/>
      <c r="AB58" s="9"/>
    </row>
    <row r="59" spans="2:28" ht="15.75" customHeight="1">
      <c r="B59" s="8"/>
      <c r="C59" s="8"/>
      <c r="D59" s="8"/>
      <c r="E59" s="8"/>
      <c r="F59" s="9"/>
      <c r="G59" s="9"/>
      <c r="H59" s="9"/>
      <c r="I59" s="9"/>
      <c r="J59" s="9"/>
      <c r="K59" s="9"/>
      <c r="L59" s="9"/>
      <c r="M59" s="9"/>
      <c r="N59" s="9"/>
      <c r="O59" s="9"/>
      <c r="P59" s="9"/>
      <c r="Q59" s="41"/>
      <c r="R59" s="9"/>
      <c r="S59" s="9"/>
      <c r="T59" s="9"/>
      <c r="U59" s="9"/>
      <c r="V59" s="9"/>
      <c r="W59" s="9"/>
      <c r="X59" s="9"/>
      <c r="Y59" s="9"/>
      <c r="Z59" s="9"/>
      <c r="AA59" s="9"/>
      <c r="AB59" s="9"/>
    </row>
    <row r="60" spans="2:28" ht="15.75" customHeight="1">
      <c r="B60" s="8"/>
      <c r="C60" s="8"/>
      <c r="D60" s="8"/>
      <c r="E60" s="8"/>
      <c r="F60" s="9"/>
      <c r="G60" s="9"/>
      <c r="H60" s="9"/>
      <c r="I60" s="9"/>
      <c r="J60" s="9"/>
      <c r="K60" s="9"/>
      <c r="L60" s="9"/>
      <c r="M60" s="9"/>
      <c r="N60" s="9"/>
      <c r="O60" s="9"/>
      <c r="P60" s="9"/>
      <c r="Q60" s="41"/>
      <c r="R60" s="9"/>
      <c r="S60" s="9"/>
      <c r="T60" s="9"/>
      <c r="U60" s="9"/>
      <c r="V60" s="9"/>
      <c r="W60" s="9"/>
      <c r="X60" s="9"/>
      <c r="Y60" s="9"/>
      <c r="Z60" s="9"/>
      <c r="AA60" s="9"/>
      <c r="AB60" s="9"/>
    </row>
    <row r="61" spans="2:28" ht="15.75" customHeight="1">
      <c r="B61" s="8"/>
      <c r="C61" s="8"/>
      <c r="D61" s="8"/>
      <c r="E61" s="8"/>
      <c r="F61" s="9"/>
      <c r="G61" s="9"/>
      <c r="H61" s="9"/>
      <c r="I61" s="9"/>
      <c r="J61" s="9"/>
      <c r="K61" s="9"/>
      <c r="L61" s="9"/>
      <c r="M61" s="9"/>
      <c r="N61" s="9"/>
      <c r="O61" s="9"/>
      <c r="P61" s="9"/>
      <c r="Q61" s="41"/>
      <c r="R61" s="9"/>
      <c r="S61" s="9"/>
      <c r="T61" s="9"/>
      <c r="U61" s="9"/>
      <c r="V61" s="9"/>
      <c r="W61" s="9"/>
      <c r="X61" s="9"/>
      <c r="Y61" s="9"/>
      <c r="Z61" s="9"/>
      <c r="AA61" s="9"/>
      <c r="AB61" s="9"/>
    </row>
    <row r="62" spans="2:28" ht="15.75" customHeight="1">
      <c r="B62" s="8"/>
      <c r="C62" s="8"/>
      <c r="D62" s="8"/>
      <c r="E62" s="8"/>
      <c r="F62" s="9"/>
      <c r="G62" s="9"/>
      <c r="H62" s="9"/>
      <c r="I62" s="9"/>
      <c r="J62" s="9"/>
      <c r="K62" s="9"/>
      <c r="L62" s="9"/>
      <c r="M62" s="9"/>
      <c r="N62" s="9"/>
      <c r="O62" s="9"/>
      <c r="P62" s="9"/>
      <c r="Q62" s="41"/>
      <c r="R62" s="9"/>
      <c r="S62" s="9"/>
      <c r="T62" s="9"/>
      <c r="U62" s="9"/>
      <c r="V62" s="9"/>
      <c r="W62" s="9"/>
      <c r="X62" s="9"/>
      <c r="Y62" s="9"/>
      <c r="Z62" s="9"/>
      <c r="AA62" s="9"/>
      <c r="AB62" s="9"/>
    </row>
    <row r="63" spans="2:28" ht="15.75" customHeight="1">
      <c r="B63" s="8"/>
      <c r="C63" s="8"/>
      <c r="D63" s="8"/>
      <c r="E63" s="8"/>
      <c r="F63" s="9"/>
      <c r="G63" s="9"/>
      <c r="H63" s="9"/>
      <c r="I63" s="9"/>
      <c r="J63" s="9"/>
      <c r="K63" s="9"/>
      <c r="L63" s="9"/>
      <c r="M63" s="9"/>
      <c r="N63" s="9"/>
      <c r="O63" s="9"/>
      <c r="P63" s="9"/>
      <c r="Q63" s="41"/>
      <c r="R63" s="9"/>
      <c r="S63" s="9"/>
      <c r="T63" s="9"/>
      <c r="U63" s="9"/>
      <c r="V63" s="9"/>
      <c r="W63" s="9"/>
      <c r="X63" s="9"/>
      <c r="Y63" s="9"/>
      <c r="Z63" s="9"/>
      <c r="AA63" s="9"/>
      <c r="AB63" s="9"/>
    </row>
    <row r="64" spans="2:28" ht="15.75" customHeight="1">
      <c r="B64" s="8"/>
      <c r="C64" s="8"/>
      <c r="D64" s="8"/>
      <c r="E64" s="8"/>
      <c r="F64" s="9"/>
      <c r="G64" s="9"/>
      <c r="H64" s="9"/>
      <c r="I64" s="9"/>
      <c r="J64" s="9"/>
      <c r="K64" s="9"/>
      <c r="L64" s="9"/>
      <c r="M64" s="9"/>
      <c r="N64" s="9"/>
      <c r="O64" s="9"/>
      <c r="P64" s="9"/>
      <c r="Q64" s="41"/>
      <c r="R64" s="9"/>
      <c r="S64" s="9"/>
      <c r="T64" s="9"/>
      <c r="U64" s="9"/>
      <c r="V64" s="9"/>
      <c r="W64" s="9"/>
      <c r="X64" s="9"/>
      <c r="Y64" s="9"/>
      <c r="Z64" s="9"/>
      <c r="AA64" s="9"/>
      <c r="AB64" s="9"/>
    </row>
    <row r="65" spans="2:28" ht="15.75" customHeight="1">
      <c r="B65" s="8"/>
      <c r="C65" s="8"/>
      <c r="D65" s="8"/>
      <c r="E65" s="8"/>
      <c r="F65" s="9"/>
      <c r="G65" s="9"/>
      <c r="H65" s="9"/>
      <c r="I65" s="9"/>
      <c r="J65" s="9"/>
      <c r="K65" s="9"/>
      <c r="L65" s="9"/>
      <c r="M65" s="9"/>
      <c r="N65" s="9"/>
      <c r="O65" s="9"/>
      <c r="P65" s="9"/>
      <c r="Q65" s="41"/>
      <c r="R65" s="9"/>
      <c r="S65" s="9"/>
      <c r="T65" s="9"/>
      <c r="U65" s="9"/>
      <c r="V65" s="9"/>
      <c r="W65" s="9"/>
      <c r="X65" s="9"/>
      <c r="Y65" s="9"/>
      <c r="Z65" s="9"/>
      <c r="AA65" s="9"/>
      <c r="AB65" s="9"/>
    </row>
    <row r="66" spans="2:28" ht="15.75" customHeight="1">
      <c r="B66" s="8"/>
      <c r="C66" s="8"/>
      <c r="D66" s="8"/>
      <c r="E66" s="8"/>
      <c r="F66" s="9"/>
      <c r="G66" s="9"/>
      <c r="H66" s="9"/>
      <c r="I66" s="9"/>
      <c r="J66" s="9"/>
      <c r="K66" s="9"/>
      <c r="L66" s="9"/>
      <c r="M66" s="9"/>
      <c r="N66" s="9"/>
      <c r="O66" s="9"/>
      <c r="P66" s="9"/>
      <c r="Q66" s="41"/>
      <c r="R66" s="9"/>
      <c r="S66" s="9"/>
      <c r="T66" s="9"/>
      <c r="U66" s="9"/>
      <c r="V66" s="9"/>
      <c r="W66" s="9"/>
      <c r="X66" s="9"/>
      <c r="Y66" s="9"/>
      <c r="Z66" s="9"/>
      <c r="AA66" s="9"/>
      <c r="AB66" s="9"/>
    </row>
    <row r="67" spans="2:28" ht="15.75" customHeight="1">
      <c r="B67" s="8"/>
      <c r="C67" s="8"/>
      <c r="D67" s="8"/>
      <c r="E67" s="8"/>
      <c r="F67" s="9"/>
      <c r="G67" s="9"/>
      <c r="H67" s="9"/>
      <c r="I67" s="9"/>
      <c r="J67" s="9"/>
      <c r="K67" s="9"/>
      <c r="L67" s="9"/>
      <c r="M67" s="9"/>
      <c r="N67" s="9"/>
      <c r="O67" s="9"/>
      <c r="P67" s="9"/>
      <c r="Q67" s="41"/>
      <c r="R67" s="9"/>
      <c r="S67" s="9"/>
      <c r="T67" s="9"/>
      <c r="U67" s="9"/>
      <c r="V67" s="9"/>
      <c r="W67" s="9"/>
      <c r="X67" s="9"/>
      <c r="Y67" s="9"/>
      <c r="Z67" s="9"/>
      <c r="AA67" s="9"/>
      <c r="AB67" s="9"/>
    </row>
    <row r="68" spans="2:28" ht="15.75" customHeight="1">
      <c r="B68" s="8"/>
      <c r="C68" s="8"/>
      <c r="D68" s="8"/>
      <c r="E68" s="8"/>
      <c r="F68" s="9"/>
      <c r="G68" s="9"/>
      <c r="H68" s="9"/>
      <c r="I68" s="9"/>
      <c r="J68" s="9"/>
      <c r="K68" s="9"/>
      <c r="L68" s="9"/>
      <c r="M68" s="9"/>
      <c r="N68" s="9"/>
      <c r="O68" s="9"/>
      <c r="P68" s="9"/>
      <c r="Q68" s="41"/>
      <c r="R68" s="9"/>
      <c r="S68" s="9"/>
      <c r="T68" s="9"/>
      <c r="U68" s="9"/>
      <c r="V68" s="9"/>
      <c r="W68" s="9"/>
      <c r="X68" s="9"/>
      <c r="Y68" s="9"/>
      <c r="Z68" s="9"/>
      <c r="AA68" s="9"/>
      <c r="AB68" s="9"/>
    </row>
    <row r="69" spans="2:28" ht="15.75" customHeight="1">
      <c r="B69" s="8"/>
      <c r="C69" s="8"/>
      <c r="D69" s="8"/>
      <c r="E69" s="8"/>
      <c r="F69" s="9"/>
      <c r="G69" s="9"/>
      <c r="H69" s="9"/>
      <c r="I69" s="9"/>
      <c r="J69" s="9"/>
      <c r="K69" s="9"/>
      <c r="L69" s="9"/>
      <c r="M69" s="9"/>
      <c r="N69" s="9"/>
      <c r="O69" s="9"/>
      <c r="P69" s="9"/>
      <c r="Q69" s="41"/>
      <c r="R69" s="9"/>
      <c r="S69" s="9"/>
      <c r="T69" s="9"/>
      <c r="U69" s="9"/>
      <c r="V69" s="9"/>
      <c r="W69" s="9"/>
      <c r="X69" s="9"/>
      <c r="Y69" s="9"/>
      <c r="Z69" s="9"/>
      <c r="AA69" s="9"/>
      <c r="AB69" s="9"/>
    </row>
    <row r="70" spans="2:28" ht="15.75" customHeight="1">
      <c r="B70" s="8"/>
      <c r="C70" s="8"/>
      <c r="D70" s="8"/>
      <c r="E70" s="8"/>
      <c r="F70" s="9"/>
      <c r="G70" s="9"/>
      <c r="H70" s="9"/>
      <c r="I70" s="9"/>
      <c r="J70" s="9"/>
      <c r="K70" s="9"/>
      <c r="L70" s="9"/>
      <c r="M70" s="9"/>
      <c r="N70" s="9"/>
      <c r="O70" s="9"/>
      <c r="P70" s="9"/>
      <c r="Q70" s="41"/>
      <c r="R70" s="9"/>
      <c r="S70" s="9"/>
      <c r="T70" s="9"/>
      <c r="U70" s="9"/>
      <c r="V70" s="9"/>
      <c r="W70" s="9"/>
      <c r="X70" s="9"/>
      <c r="Y70" s="9"/>
      <c r="Z70" s="9"/>
      <c r="AA70" s="9"/>
      <c r="AB70" s="9"/>
    </row>
    <row r="71" spans="2:28" ht="15.75" customHeight="1">
      <c r="B71" s="8"/>
      <c r="C71" s="8"/>
      <c r="D71" s="8"/>
      <c r="E71" s="8"/>
      <c r="F71" s="9"/>
      <c r="G71" s="9"/>
      <c r="H71" s="9"/>
      <c r="I71" s="9"/>
      <c r="J71" s="9"/>
      <c r="K71" s="9"/>
      <c r="L71" s="9"/>
      <c r="M71" s="9"/>
      <c r="N71" s="9"/>
      <c r="O71" s="9"/>
      <c r="P71" s="9"/>
      <c r="Q71" s="41"/>
      <c r="R71" s="9"/>
      <c r="S71" s="9"/>
      <c r="T71" s="9"/>
      <c r="U71" s="9"/>
      <c r="V71" s="9"/>
      <c r="W71" s="9"/>
      <c r="X71" s="9"/>
      <c r="Y71" s="9"/>
      <c r="Z71" s="9"/>
      <c r="AA71" s="9"/>
      <c r="AB71" s="9"/>
    </row>
    <row r="72" spans="2:28" ht="15.75" customHeight="1">
      <c r="B72" s="8"/>
      <c r="C72" s="8"/>
      <c r="D72" s="8"/>
      <c r="E72" s="8"/>
      <c r="F72" s="9"/>
      <c r="G72" s="9"/>
      <c r="H72" s="9"/>
      <c r="I72" s="9"/>
      <c r="J72" s="9"/>
      <c r="K72" s="9"/>
      <c r="L72" s="9"/>
      <c r="M72" s="9"/>
      <c r="N72" s="9"/>
      <c r="O72" s="9"/>
      <c r="P72" s="9"/>
      <c r="Q72" s="41"/>
      <c r="R72" s="9"/>
      <c r="S72" s="9"/>
      <c r="T72" s="9"/>
      <c r="U72" s="9"/>
      <c r="V72" s="9"/>
      <c r="W72" s="9"/>
      <c r="X72" s="9"/>
      <c r="Y72" s="9"/>
      <c r="Z72" s="9"/>
      <c r="AA72" s="9"/>
      <c r="AB72" s="9"/>
    </row>
    <row r="73" spans="2:28" ht="15.75" customHeight="1">
      <c r="B73" s="8"/>
      <c r="C73" s="8"/>
      <c r="D73" s="8"/>
      <c r="E73" s="8"/>
      <c r="F73" s="9"/>
      <c r="G73" s="9"/>
      <c r="H73" s="9"/>
      <c r="I73" s="9"/>
      <c r="J73" s="9"/>
      <c r="K73" s="9"/>
      <c r="L73" s="9"/>
      <c r="M73" s="9"/>
      <c r="N73" s="9"/>
      <c r="O73" s="9"/>
      <c r="P73" s="9"/>
      <c r="Q73" s="41"/>
      <c r="R73" s="9"/>
      <c r="S73" s="9"/>
      <c r="T73" s="9"/>
      <c r="U73" s="9"/>
      <c r="V73" s="9"/>
      <c r="W73" s="9"/>
      <c r="X73" s="9"/>
      <c r="Y73" s="9"/>
      <c r="Z73" s="9"/>
      <c r="AA73" s="9"/>
      <c r="AB73" s="9"/>
    </row>
    <row r="74" spans="2:28" ht="15.75" customHeight="1">
      <c r="B74" s="8"/>
      <c r="C74" s="8"/>
      <c r="D74" s="8"/>
      <c r="E74" s="8"/>
      <c r="F74" s="9"/>
      <c r="G74" s="9"/>
      <c r="H74" s="9"/>
      <c r="I74" s="9"/>
      <c r="J74" s="9"/>
      <c r="K74" s="9"/>
      <c r="L74" s="9"/>
      <c r="M74" s="9"/>
      <c r="N74" s="9"/>
      <c r="O74" s="9"/>
      <c r="P74" s="9"/>
      <c r="Q74" s="41"/>
      <c r="R74" s="9"/>
      <c r="S74" s="9"/>
      <c r="T74" s="9"/>
      <c r="U74" s="9"/>
      <c r="V74" s="9"/>
      <c r="W74" s="9"/>
      <c r="X74" s="9"/>
      <c r="Y74" s="9"/>
      <c r="Z74" s="9"/>
      <c r="AA74" s="9"/>
      <c r="AB74" s="9"/>
    </row>
    <row r="75" spans="2:28" ht="15.75" customHeight="1">
      <c r="B75" s="8"/>
      <c r="C75" s="8"/>
      <c r="D75" s="8"/>
      <c r="E75" s="8"/>
      <c r="F75" s="9"/>
      <c r="G75" s="9"/>
      <c r="H75" s="9"/>
      <c r="I75" s="9"/>
      <c r="J75" s="9"/>
      <c r="K75" s="9"/>
      <c r="L75" s="9"/>
      <c r="M75" s="9"/>
      <c r="N75" s="9"/>
      <c r="O75" s="9"/>
      <c r="P75" s="9"/>
      <c r="Q75" s="41"/>
      <c r="R75" s="9"/>
      <c r="S75" s="9"/>
      <c r="T75" s="9"/>
      <c r="U75" s="9"/>
      <c r="V75" s="9"/>
      <c r="W75" s="9"/>
      <c r="X75" s="9"/>
      <c r="Y75" s="9"/>
      <c r="Z75" s="9"/>
      <c r="AA75" s="9"/>
      <c r="AB75" s="9"/>
    </row>
    <row r="76" spans="2:28" ht="15.75" customHeight="1">
      <c r="B76" s="8"/>
      <c r="C76" s="8"/>
      <c r="D76" s="8"/>
      <c r="E76" s="8"/>
      <c r="F76" s="9"/>
      <c r="G76" s="9"/>
      <c r="H76" s="9"/>
      <c r="I76" s="9"/>
      <c r="J76" s="9"/>
      <c r="K76" s="9"/>
      <c r="L76" s="9"/>
      <c r="M76" s="9"/>
      <c r="N76" s="9"/>
      <c r="O76" s="9"/>
      <c r="P76" s="9"/>
      <c r="Q76" s="41"/>
      <c r="R76" s="9"/>
      <c r="S76" s="9"/>
      <c r="T76" s="9"/>
      <c r="U76" s="9"/>
      <c r="V76" s="9"/>
      <c r="W76" s="9"/>
      <c r="X76" s="9"/>
      <c r="Y76" s="9"/>
      <c r="Z76" s="9"/>
      <c r="AA76" s="9"/>
      <c r="AB76" s="9"/>
    </row>
    <row r="77" spans="2:28" ht="15.75" customHeight="1">
      <c r="B77" s="8"/>
      <c r="C77" s="8"/>
      <c r="D77" s="8"/>
      <c r="E77" s="8"/>
      <c r="F77" s="9"/>
      <c r="G77" s="9"/>
      <c r="H77" s="9"/>
      <c r="I77" s="9"/>
      <c r="J77" s="9"/>
      <c r="K77" s="9"/>
      <c r="L77" s="9"/>
      <c r="M77" s="9"/>
      <c r="N77" s="9"/>
      <c r="O77" s="9"/>
      <c r="P77" s="9"/>
      <c r="Q77" s="41"/>
      <c r="R77" s="9"/>
      <c r="S77" s="9"/>
      <c r="T77" s="9"/>
      <c r="U77" s="9"/>
      <c r="V77" s="9"/>
      <c r="W77" s="9"/>
      <c r="X77" s="9"/>
      <c r="Y77" s="9"/>
      <c r="Z77" s="9"/>
      <c r="AA77" s="9"/>
      <c r="AB77" s="9"/>
    </row>
    <row r="78" spans="2:28" ht="15.75" customHeight="1">
      <c r="B78" s="8"/>
      <c r="C78" s="8"/>
      <c r="D78" s="8"/>
      <c r="E78" s="8"/>
      <c r="F78" s="9"/>
      <c r="G78" s="9"/>
      <c r="H78" s="9"/>
      <c r="I78" s="9"/>
      <c r="J78" s="9"/>
      <c r="K78" s="9"/>
      <c r="L78" s="9"/>
      <c r="M78" s="9"/>
      <c r="N78" s="9"/>
      <c r="O78" s="9"/>
      <c r="P78" s="9"/>
      <c r="Q78" s="41"/>
      <c r="R78" s="9"/>
      <c r="S78" s="9"/>
      <c r="T78" s="9"/>
      <c r="U78" s="9"/>
      <c r="V78" s="9"/>
      <c r="W78" s="9"/>
      <c r="X78" s="9"/>
      <c r="Y78" s="9"/>
      <c r="Z78" s="9"/>
      <c r="AA78" s="9"/>
      <c r="AB78" s="9"/>
    </row>
    <row r="79" spans="2:28" ht="15.75" customHeight="1">
      <c r="B79" s="8"/>
      <c r="C79" s="8"/>
      <c r="D79" s="8"/>
      <c r="E79" s="8"/>
      <c r="F79" s="9"/>
      <c r="G79" s="9"/>
      <c r="H79" s="9"/>
      <c r="I79" s="9"/>
      <c r="J79" s="9"/>
      <c r="K79" s="9"/>
      <c r="L79" s="9"/>
      <c r="M79" s="9"/>
      <c r="N79" s="9"/>
      <c r="O79" s="9"/>
      <c r="P79" s="9"/>
      <c r="Q79" s="41"/>
      <c r="R79" s="9"/>
      <c r="S79" s="9"/>
      <c r="T79" s="9"/>
      <c r="U79" s="9"/>
      <c r="V79" s="9"/>
      <c r="W79" s="9"/>
      <c r="X79" s="9"/>
      <c r="Y79" s="9"/>
      <c r="Z79" s="9"/>
      <c r="AA79" s="9"/>
      <c r="AB79" s="9"/>
    </row>
    <row r="80" spans="2:28" ht="15.75" customHeight="1">
      <c r="B80" s="8"/>
      <c r="C80" s="8"/>
      <c r="D80" s="8"/>
      <c r="E80" s="8"/>
      <c r="F80" s="9"/>
      <c r="G80" s="9"/>
      <c r="H80" s="9"/>
      <c r="I80" s="9"/>
      <c r="J80" s="9"/>
      <c r="K80" s="9"/>
      <c r="L80" s="9"/>
      <c r="M80" s="9"/>
      <c r="N80" s="9"/>
      <c r="O80" s="9"/>
      <c r="P80" s="9"/>
      <c r="Q80" s="41"/>
      <c r="R80" s="9"/>
      <c r="S80" s="9"/>
      <c r="T80" s="9"/>
      <c r="U80" s="9"/>
      <c r="V80" s="9"/>
      <c r="W80" s="9"/>
      <c r="X80" s="9"/>
      <c r="Y80" s="9"/>
      <c r="Z80" s="9"/>
      <c r="AA80" s="9"/>
      <c r="AB80" s="9"/>
    </row>
    <row r="81" spans="2:28" ht="15.75" customHeight="1">
      <c r="B81" s="8"/>
      <c r="C81" s="8"/>
      <c r="D81" s="8"/>
      <c r="E81" s="8"/>
      <c r="F81" s="9"/>
      <c r="G81" s="9"/>
      <c r="H81" s="9"/>
      <c r="I81" s="9"/>
      <c r="J81" s="9"/>
      <c r="K81" s="9"/>
      <c r="L81" s="9"/>
      <c r="M81" s="9"/>
      <c r="N81" s="9"/>
      <c r="O81" s="9"/>
      <c r="P81" s="9"/>
      <c r="Q81" s="41"/>
      <c r="R81" s="9"/>
      <c r="S81" s="9"/>
      <c r="T81" s="9"/>
      <c r="U81" s="9"/>
      <c r="V81" s="9"/>
      <c r="W81" s="9"/>
      <c r="X81" s="9"/>
      <c r="Y81" s="9"/>
      <c r="Z81" s="9"/>
      <c r="AA81" s="9"/>
      <c r="AB81" s="9"/>
    </row>
    <row r="82" spans="2:28" ht="15.75" customHeight="1">
      <c r="B82" s="8"/>
      <c r="C82" s="8"/>
      <c r="D82" s="8"/>
      <c r="E82" s="8"/>
      <c r="F82" s="9"/>
      <c r="G82" s="9"/>
      <c r="H82" s="9"/>
      <c r="I82" s="9"/>
      <c r="J82" s="9"/>
      <c r="K82" s="9"/>
      <c r="L82" s="9"/>
      <c r="M82" s="9"/>
      <c r="N82" s="9"/>
      <c r="O82" s="9"/>
      <c r="P82" s="9"/>
      <c r="Q82" s="41"/>
      <c r="R82" s="9"/>
      <c r="S82" s="9"/>
      <c r="T82" s="9"/>
      <c r="U82" s="9"/>
      <c r="V82" s="9"/>
      <c r="W82" s="9"/>
      <c r="X82" s="9"/>
      <c r="Y82" s="9"/>
      <c r="Z82" s="9"/>
      <c r="AA82" s="9"/>
      <c r="AB82" s="9"/>
    </row>
    <row r="83" spans="2:28" ht="15.75" customHeight="1">
      <c r="B83" s="8"/>
      <c r="C83" s="8"/>
      <c r="D83" s="8"/>
      <c r="E83" s="8"/>
      <c r="F83" s="9"/>
      <c r="G83" s="9"/>
      <c r="H83" s="9"/>
      <c r="I83" s="9"/>
      <c r="J83" s="9"/>
      <c r="K83" s="9"/>
      <c r="L83" s="9"/>
      <c r="M83" s="9"/>
      <c r="N83" s="9"/>
      <c r="O83" s="9"/>
      <c r="P83" s="9"/>
      <c r="Q83" s="41"/>
      <c r="R83" s="9"/>
      <c r="S83" s="9"/>
      <c r="T83" s="9"/>
      <c r="U83" s="9"/>
      <c r="V83" s="9"/>
      <c r="W83" s="9"/>
      <c r="X83" s="9"/>
      <c r="Y83" s="9"/>
      <c r="Z83" s="9"/>
      <c r="AA83" s="9"/>
      <c r="AB83" s="9"/>
    </row>
    <row r="84" spans="2:28" ht="15.75" customHeight="1">
      <c r="B84" s="8"/>
      <c r="C84" s="8"/>
      <c r="D84" s="8"/>
      <c r="E84" s="8"/>
      <c r="F84" s="9"/>
      <c r="G84" s="9"/>
      <c r="H84" s="9"/>
      <c r="I84" s="9"/>
      <c r="J84" s="9"/>
      <c r="K84" s="9"/>
      <c r="L84" s="9"/>
      <c r="M84" s="9"/>
      <c r="N84" s="9"/>
      <c r="O84" s="9"/>
      <c r="P84" s="9"/>
      <c r="Q84" s="41"/>
      <c r="R84" s="9"/>
      <c r="S84" s="9"/>
      <c r="T84" s="9"/>
      <c r="U84" s="9"/>
      <c r="V84" s="9"/>
      <c r="W84" s="9"/>
      <c r="X84" s="9"/>
      <c r="Y84" s="9"/>
      <c r="Z84" s="9"/>
      <c r="AA84" s="9"/>
      <c r="AB84" s="9"/>
    </row>
    <row r="85" spans="2:28" ht="15.75" customHeight="1">
      <c r="B85" s="8"/>
      <c r="C85" s="8"/>
      <c r="D85" s="8"/>
      <c r="E85" s="8"/>
      <c r="F85" s="9"/>
      <c r="G85" s="9"/>
      <c r="H85" s="9"/>
      <c r="I85" s="9"/>
      <c r="J85" s="9"/>
      <c r="K85" s="9"/>
      <c r="L85" s="9"/>
      <c r="M85" s="9"/>
      <c r="N85" s="9"/>
      <c r="O85" s="9"/>
      <c r="P85" s="9"/>
      <c r="Q85" s="41"/>
      <c r="R85" s="9"/>
      <c r="S85" s="9"/>
      <c r="T85" s="9"/>
      <c r="U85" s="9"/>
      <c r="V85" s="9"/>
      <c r="W85" s="9"/>
      <c r="X85" s="9"/>
      <c r="Y85" s="9"/>
      <c r="Z85" s="9"/>
      <c r="AA85" s="9"/>
      <c r="AB85" s="9"/>
    </row>
    <row r="86" spans="2:28" ht="15.75" customHeight="1">
      <c r="B86" s="8"/>
      <c r="C86" s="8"/>
      <c r="D86" s="8"/>
      <c r="E86" s="8"/>
      <c r="F86" s="9"/>
      <c r="G86" s="9"/>
      <c r="H86" s="9"/>
      <c r="I86" s="9"/>
      <c r="J86" s="9"/>
      <c r="K86" s="9"/>
      <c r="L86" s="9"/>
      <c r="M86" s="9"/>
      <c r="N86" s="9"/>
      <c r="O86" s="9"/>
      <c r="P86" s="9"/>
      <c r="Q86" s="41"/>
      <c r="R86" s="9"/>
      <c r="S86" s="9"/>
      <c r="T86" s="9"/>
      <c r="U86" s="9"/>
      <c r="V86" s="9"/>
      <c r="W86" s="9"/>
      <c r="X86" s="9"/>
      <c r="Y86" s="9"/>
      <c r="Z86" s="9"/>
      <c r="AA86" s="9"/>
      <c r="AB86" s="9"/>
    </row>
    <row r="87" spans="2:28" ht="15.75" customHeight="1">
      <c r="B87" s="8"/>
      <c r="C87" s="8"/>
      <c r="D87" s="8"/>
      <c r="E87" s="8"/>
      <c r="F87" s="9"/>
      <c r="G87" s="9"/>
      <c r="H87" s="9"/>
      <c r="I87" s="9"/>
      <c r="J87" s="9"/>
      <c r="K87" s="9"/>
      <c r="L87" s="9"/>
      <c r="M87" s="9"/>
      <c r="N87" s="9"/>
      <c r="O87" s="9"/>
      <c r="P87" s="9"/>
      <c r="Q87" s="41"/>
      <c r="R87" s="9"/>
      <c r="S87" s="9"/>
      <c r="T87" s="9"/>
      <c r="U87" s="9"/>
      <c r="V87" s="9"/>
      <c r="W87" s="9"/>
      <c r="X87" s="9"/>
      <c r="Y87" s="9"/>
      <c r="Z87" s="9"/>
      <c r="AA87" s="9"/>
      <c r="AB87" s="9"/>
    </row>
    <row r="88" spans="2:28" ht="15.75" customHeight="1">
      <c r="B88" s="8"/>
      <c r="C88" s="8"/>
      <c r="D88" s="8"/>
      <c r="E88" s="8"/>
      <c r="F88" s="9"/>
      <c r="G88" s="9"/>
      <c r="H88" s="9"/>
      <c r="I88" s="9"/>
      <c r="J88" s="9"/>
      <c r="K88" s="9"/>
      <c r="L88" s="9"/>
      <c r="M88" s="9"/>
      <c r="N88" s="9"/>
      <c r="O88" s="9"/>
      <c r="P88" s="9"/>
      <c r="Q88" s="41"/>
      <c r="R88" s="9"/>
      <c r="S88" s="9"/>
      <c r="T88" s="9"/>
      <c r="U88" s="9"/>
      <c r="V88" s="9"/>
      <c r="W88" s="9"/>
      <c r="X88" s="9"/>
      <c r="Y88" s="9"/>
      <c r="Z88" s="9"/>
      <c r="AA88" s="9"/>
      <c r="AB88" s="9"/>
    </row>
    <row r="89" spans="2:28" ht="15.75" customHeight="1">
      <c r="B89" s="8"/>
      <c r="C89" s="8"/>
      <c r="D89" s="8"/>
      <c r="E89" s="8"/>
      <c r="F89" s="9"/>
      <c r="G89" s="9"/>
      <c r="H89" s="9"/>
      <c r="I89" s="9"/>
      <c r="J89" s="9"/>
      <c r="K89" s="9"/>
      <c r="L89" s="9"/>
      <c r="M89" s="9"/>
      <c r="N89" s="9"/>
      <c r="O89" s="9"/>
      <c r="P89" s="9"/>
      <c r="Q89" s="41"/>
      <c r="R89" s="9"/>
      <c r="S89" s="9"/>
      <c r="T89" s="9"/>
      <c r="U89" s="9"/>
      <c r="V89" s="9"/>
      <c r="W89" s="9"/>
      <c r="X89" s="9"/>
      <c r="Y89" s="9"/>
      <c r="Z89" s="9"/>
      <c r="AA89" s="9"/>
      <c r="AB89" s="9"/>
    </row>
    <row r="90" spans="2:28" ht="15.75" customHeight="1">
      <c r="B90" s="8"/>
      <c r="C90" s="8"/>
      <c r="D90" s="8"/>
      <c r="E90" s="8"/>
      <c r="F90" s="9"/>
      <c r="G90" s="9"/>
      <c r="H90" s="9"/>
      <c r="I90" s="9"/>
      <c r="J90" s="9"/>
      <c r="K90" s="9"/>
      <c r="L90" s="9"/>
      <c r="M90" s="9"/>
      <c r="N90" s="9"/>
      <c r="O90" s="9"/>
      <c r="P90" s="9"/>
      <c r="Q90" s="41"/>
      <c r="R90" s="9"/>
      <c r="S90" s="9"/>
      <c r="T90" s="9"/>
      <c r="U90" s="9"/>
      <c r="V90" s="9"/>
      <c r="W90" s="9"/>
      <c r="X90" s="9"/>
      <c r="Y90" s="9"/>
      <c r="Z90" s="9"/>
      <c r="AA90" s="9"/>
      <c r="AB90" s="9"/>
    </row>
    <row r="91" spans="2:28" ht="15.75" customHeight="1">
      <c r="B91" s="8"/>
      <c r="C91" s="8"/>
      <c r="D91" s="8"/>
      <c r="E91" s="8"/>
      <c r="F91" s="9"/>
      <c r="G91" s="9"/>
      <c r="H91" s="9"/>
      <c r="I91" s="9"/>
      <c r="J91" s="9"/>
      <c r="K91" s="9"/>
      <c r="L91" s="9"/>
      <c r="M91" s="9"/>
      <c r="N91" s="9"/>
      <c r="O91" s="9"/>
      <c r="P91" s="9"/>
      <c r="Q91" s="41"/>
      <c r="R91" s="9"/>
      <c r="S91" s="9"/>
      <c r="T91" s="9"/>
      <c r="U91" s="9"/>
      <c r="V91" s="9"/>
      <c r="W91" s="9"/>
      <c r="X91" s="9"/>
      <c r="Y91" s="9"/>
      <c r="Z91" s="9"/>
      <c r="AA91" s="9"/>
      <c r="AB91" s="9"/>
    </row>
    <row r="92" spans="2:28" ht="15.75" customHeight="1">
      <c r="B92" s="8"/>
      <c r="C92" s="8"/>
      <c r="D92" s="8"/>
      <c r="E92" s="8"/>
      <c r="F92" s="9"/>
      <c r="G92" s="9"/>
      <c r="H92" s="9"/>
      <c r="I92" s="9"/>
      <c r="J92" s="9"/>
      <c r="K92" s="9"/>
      <c r="L92" s="9"/>
      <c r="M92" s="9"/>
      <c r="N92" s="9"/>
      <c r="O92" s="9"/>
      <c r="P92" s="9"/>
      <c r="Q92" s="41"/>
      <c r="R92" s="9"/>
      <c r="S92" s="9"/>
      <c r="T92" s="9"/>
      <c r="U92" s="9"/>
      <c r="V92" s="9"/>
      <c r="W92" s="9"/>
      <c r="X92" s="9"/>
      <c r="Y92" s="9"/>
      <c r="Z92" s="9"/>
      <c r="AA92" s="9"/>
      <c r="AB92" s="9"/>
    </row>
    <row r="93" spans="2:28" ht="15.75" customHeight="1">
      <c r="B93" s="8"/>
      <c r="C93" s="8"/>
      <c r="D93" s="8"/>
      <c r="E93" s="8"/>
      <c r="F93" s="9"/>
      <c r="G93" s="9"/>
      <c r="H93" s="9"/>
      <c r="I93" s="9"/>
      <c r="J93" s="9"/>
      <c r="K93" s="9"/>
      <c r="L93" s="9"/>
      <c r="M93" s="9"/>
      <c r="N93" s="9"/>
      <c r="O93" s="9"/>
      <c r="P93" s="9"/>
      <c r="Q93" s="41"/>
      <c r="R93" s="9"/>
      <c r="S93" s="9"/>
      <c r="T93" s="9"/>
      <c r="U93" s="9"/>
      <c r="V93" s="9"/>
      <c r="W93" s="9"/>
      <c r="X93" s="9"/>
      <c r="Y93" s="9"/>
      <c r="Z93" s="9"/>
      <c r="AA93" s="9"/>
      <c r="AB93" s="9"/>
    </row>
    <row r="94" spans="2:28" ht="15.75" customHeight="1">
      <c r="B94" s="8"/>
      <c r="C94" s="8"/>
      <c r="D94" s="8"/>
      <c r="E94" s="8"/>
      <c r="F94" s="9"/>
      <c r="G94" s="9"/>
      <c r="H94" s="9"/>
      <c r="I94" s="9"/>
      <c r="J94" s="9"/>
      <c r="K94" s="9"/>
      <c r="L94" s="9"/>
      <c r="M94" s="9"/>
      <c r="N94" s="9"/>
      <c r="O94" s="9"/>
      <c r="P94" s="9"/>
      <c r="Q94" s="41"/>
      <c r="R94" s="9"/>
      <c r="S94" s="9"/>
      <c r="T94" s="9"/>
      <c r="U94" s="9"/>
      <c r="V94" s="9"/>
      <c r="W94" s="9"/>
      <c r="X94" s="9"/>
      <c r="Y94" s="9"/>
      <c r="Z94" s="9"/>
      <c r="AA94" s="9"/>
      <c r="AB94" s="9"/>
    </row>
    <row r="95" spans="2:28" ht="15.75" customHeight="1">
      <c r="B95" s="8"/>
      <c r="C95" s="8"/>
      <c r="D95" s="8"/>
      <c r="E95" s="8"/>
      <c r="F95" s="9"/>
      <c r="G95" s="9"/>
      <c r="H95" s="9"/>
      <c r="I95" s="9"/>
      <c r="J95" s="9"/>
      <c r="K95" s="9"/>
      <c r="L95" s="9"/>
      <c r="M95" s="9"/>
      <c r="N95" s="9"/>
      <c r="O95" s="9"/>
      <c r="P95" s="9"/>
      <c r="Q95" s="41"/>
      <c r="R95" s="9"/>
      <c r="S95" s="9"/>
      <c r="T95" s="9"/>
      <c r="U95" s="9"/>
      <c r="V95" s="9"/>
      <c r="W95" s="9"/>
      <c r="X95" s="9"/>
      <c r="Y95" s="9"/>
      <c r="Z95" s="9"/>
      <c r="AA95" s="9"/>
      <c r="AB95" s="9"/>
    </row>
    <row r="96" spans="2:28" ht="15.75" customHeight="1">
      <c r="B96" s="8"/>
      <c r="C96" s="8"/>
      <c r="D96" s="8"/>
      <c r="E96" s="8"/>
      <c r="F96" s="9"/>
      <c r="G96" s="9"/>
      <c r="H96" s="9"/>
      <c r="I96" s="9"/>
      <c r="J96" s="9"/>
      <c r="K96" s="9"/>
      <c r="L96" s="9"/>
      <c r="M96" s="9"/>
      <c r="N96" s="9"/>
      <c r="O96" s="9"/>
      <c r="P96" s="9"/>
      <c r="Q96" s="41"/>
      <c r="R96" s="9"/>
      <c r="S96" s="9"/>
      <c r="T96" s="9"/>
      <c r="U96" s="9"/>
      <c r="V96" s="9"/>
      <c r="W96" s="9"/>
      <c r="X96" s="9"/>
      <c r="Y96" s="9"/>
      <c r="Z96" s="9"/>
      <c r="AA96" s="9"/>
      <c r="AB96" s="9"/>
    </row>
    <row r="97" spans="2:28" ht="15.75" customHeight="1">
      <c r="B97" s="8"/>
      <c r="C97" s="8"/>
      <c r="D97" s="8"/>
      <c r="E97" s="8"/>
      <c r="F97" s="9"/>
      <c r="G97" s="9"/>
      <c r="H97" s="9"/>
      <c r="I97" s="9"/>
      <c r="J97" s="9"/>
      <c r="K97" s="9"/>
      <c r="L97" s="9"/>
      <c r="M97" s="9"/>
      <c r="N97" s="9"/>
      <c r="O97" s="9"/>
      <c r="P97" s="9"/>
      <c r="Q97" s="41"/>
      <c r="R97" s="9"/>
      <c r="S97" s="9"/>
      <c r="T97" s="9"/>
      <c r="U97" s="9"/>
      <c r="V97" s="9"/>
      <c r="W97" s="9"/>
      <c r="X97" s="9"/>
      <c r="Y97" s="9"/>
      <c r="Z97" s="9"/>
      <c r="AA97" s="9"/>
      <c r="AB97" s="9"/>
    </row>
    <row r="98" spans="2:28" ht="15.75" customHeight="1">
      <c r="B98" s="8"/>
      <c r="C98" s="8"/>
      <c r="D98" s="8"/>
      <c r="E98" s="8"/>
      <c r="F98" s="9"/>
      <c r="G98" s="9"/>
      <c r="H98" s="9"/>
      <c r="I98" s="9"/>
      <c r="J98" s="9"/>
      <c r="K98" s="9"/>
      <c r="L98" s="9"/>
      <c r="M98" s="9"/>
      <c r="N98" s="9"/>
      <c r="O98" s="9"/>
      <c r="P98" s="9"/>
      <c r="Q98" s="41"/>
      <c r="R98" s="9"/>
      <c r="S98" s="9"/>
      <c r="T98" s="9"/>
      <c r="U98" s="9"/>
      <c r="V98" s="9"/>
      <c r="W98" s="9"/>
      <c r="X98" s="9"/>
      <c r="Y98" s="9"/>
      <c r="Z98" s="9"/>
      <c r="AA98" s="9"/>
      <c r="AB98" s="9"/>
    </row>
    <row r="99" spans="2:28" ht="15.75" customHeight="1">
      <c r="B99" s="8"/>
      <c r="C99" s="8"/>
      <c r="D99" s="8"/>
      <c r="E99" s="8"/>
      <c r="F99" s="9"/>
      <c r="G99" s="9"/>
      <c r="H99" s="9"/>
      <c r="I99" s="9"/>
      <c r="J99" s="9"/>
      <c r="K99" s="9"/>
      <c r="L99" s="9"/>
      <c r="M99" s="9"/>
      <c r="N99" s="9"/>
      <c r="O99" s="9"/>
      <c r="P99" s="9"/>
      <c r="Q99" s="41"/>
      <c r="R99" s="9"/>
      <c r="S99" s="9"/>
      <c r="T99" s="9"/>
      <c r="U99" s="9"/>
      <c r="V99" s="9"/>
      <c r="W99" s="9"/>
      <c r="X99" s="9"/>
      <c r="Y99" s="9"/>
      <c r="Z99" s="9"/>
      <c r="AA99" s="9"/>
      <c r="AB99" s="9"/>
    </row>
    <row r="100" spans="2:28" ht="15.75" customHeight="1">
      <c r="B100" s="8"/>
      <c r="C100" s="8"/>
      <c r="D100" s="8"/>
      <c r="E100" s="8"/>
      <c r="F100" s="9"/>
      <c r="G100" s="9"/>
      <c r="H100" s="9"/>
      <c r="I100" s="9"/>
      <c r="J100" s="9"/>
      <c r="K100" s="9"/>
      <c r="L100" s="9"/>
      <c r="M100" s="9"/>
      <c r="N100" s="9"/>
      <c r="O100" s="9"/>
      <c r="P100" s="9"/>
      <c r="Q100" s="41"/>
      <c r="R100" s="9"/>
      <c r="S100" s="9"/>
      <c r="T100" s="9"/>
      <c r="U100" s="9"/>
      <c r="V100" s="9"/>
      <c r="W100" s="9"/>
      <c r="X100" s="9"/>
      <c r="Y100" s="9"/>
      <c r="Z100" s="9"/>
      <c r="AA100" s="9"/>
      <c r="AB100" s="9"/>
    </row>
    <row r="101" spans="2:28" ht="15.75" customHeight="1">
      <c r="B101" s="8"/>
      <c r="C101" s="8"/>
      <c r="D101" s="8"/>
      <c r="E101" s="8"/>
      <c r="F101" s="9"/>
      <c r="G101" s="9"/>
      <c r="H101" s="9"/>
      <c r="I101" s="9"/>
      <c r="J101" s="9"/>
      <c r="K101" s="9"/>
      <c r="L101" s="9"/>
      <c r="M101" s="9"/>
      <c r="N101" s="9"/>
      <c r="O101" s="9"/>
      <c r="P101" s="9"/>
      <c r="Q101" s="41"/>
      <c r="R101" s="9"/>
      <c r="S101" s="9"/>
      <c r="T101" s="9"/>
      <c r="U101" s="9"/>
      <c r="V101" s="9"/>
      <c r="W101" s="9"/>
      <c r="X101" s="9"/>
      <c r="Y101" s="9"/>
      <c r="Z101" s="9"/>
      <c r="AA101" s="9"/>
      <c r="AB101" s="9"/>
    </row>
    <row r="102" spans="2:28" ht="15.75" customHeight="1">
      <c r="B102" s="8"/>
      <c r="C102" s="8"/>
      <c r="D102" s="8"/>
      <c r="E102" s="8"/>
      <c r="F102" s="9"/>
      <c r="G102" s="9"/>
      <c r="H102" s="9"/>
      <c r="I102" s="9"/>
      <c r="J102" s="9"/>
      <c r="K102" s="9"/>
      <c r="L102" s="9"/>
      <c r="M102" s="9"/>
      <c r="N102" s="9"/>
      <c r="O102" s="9"/>
      <c r="P102" s="9"/>
      <c r="Q102" s="41"/>
      <c r="R102" s="9"/>
      <c r="S102" s="9"/>
      <c r="T102" s="9"/>
      <c r="U102" s="9"/>
      <c r="V102" s="9"/>
      <c r="W102" s="9"/>
      <c r="X102" s="9"/>
      <c r="Y102" s="9"/>
      <c r="Z102" s="9"/>
      <c r="AA102" s="9"/>
      <c r="AB102" s="9"/>
    </row>
    <row r="103" spans="2:28" ht="15.75" customHeight="1">
      <c r="B103" s="8"/>
      <c r="C103" s="8"/>
      <c r="D103" s="8"/>
      <c r="E103" s="8"/>
      <c r="F103" s="9"/>
      <c r="G103" s="9"/>
      <c r="H103" s="9"/>
      <c r="I103" s="9"/>
      <c r="J103" s="9"/>
      <c r="K103" s="9"/>
      <c r="L103" s="9"/>
      <c r="M103" s="9"/>
      <c r="N103" s="9"/>
      <c r="O103" s="9"/>
      <c r="P103" s="9"/>
      <c r="Q103" s="41"/>
      <c r="R103" s="9"/>
      <c r="S103" s="9"/>
      <c r="T103" s="9"/>
      <c r="U103" s="9"/>
      <c r="V103" s="9"/>
      <c r="W103" s="9"/>
      <c r="X103" s="9"/>
      <c r="Y103" s="9"/>
      <c r="Z103" s="9"/>
      <c r="AA103" s="9"/>
      <c r="AB103" s="9"/>
    </row>
    <row r="104" spans="2:28" ht="15.75" customHeight="1">
      <c r="B104" s="8"/>
      <c r="C104" s="8"/>
      <c r="D104" s="8"/>
      <c r="E104" s="8"/>
      <c r="F104" s="9"/>
      <c r="G104" s="9"/>
      <c r="H104" s="9"/>
      <c r="I104" s="9"/>
      <c r="J104" s="9"/>
      <c r="K104" s="9"/>
      <c r="L104" s="9"/>
      <c r="M104" s="9"/>
      <c r="N104" s="9"/>
      <c r="O104" s="9"/>
      <c r="P104" s="9"/>
      <c r="Q104" s="41"/>
      <c r="R104" s="9"/>
      <c r="S104" s="9"/>
      <c r="T104" s="9"/>
      <c r="U104" s="9"/>
      <c r="V104" s="9"/>
      <c r="W104" s="9"/>
      <c r="X104" s="9"/>
      <c r="Y104" s="9"/>
      <c r="Z104" s="9"/>
      <c r="AA104" s="9"/>
      <c r="AB104" s="9"/>
    </row>
    <row r="105" spans="2:28" ht="15.75" customHeight="1">
      <c r="B105" s="8"/>
      <c r="C105" s="8"/>
      <c r="D105" s="8"/>
      <c r="E105" s="8"/>
      <c r="F105" s="9"/>
      <c r="G105" s="9"/>
      <c r="H105" s="9"/>
      <c r="I105" s="9"/>
      <c r="J105" s="9"/>
      <c r="K105" s="9"/>
      <c r="L105" s="9"/>
      <c r="M105" s="9"/>
      <c r="N105" s="9"/>
      <c r="O105" s="9"/>
      <c r="P105" s="9"/>
      <c r="Q105" s="41"/>
      <c r="R105" s="9"/>
      <c r="S105" s="9"/>
      <c r="T105" s="9"/>
      <c r="U105" s="9"/>
      <c r="V105" s="9"/>
      <c r="W105" s="9"/>
      <c r="X105" s="9"/>
      <c r="Y105" s="9"/>
      <c r="Z105" s="9"/>
      <c r="AA105" s="9"/>
      <c r="AB105" s="9"/>
    </row>
    <row r="106" spans="2:28" ht="15.75" customHeight="1">
      <c r="B106" s="8"/>
      <c r="C106" s="8"/>
      <c r="D106" s="8"/>
      <c r="E106" s="8"/>
      <c r="F106" s="9"/>
      <c r="G106" s="9"/>
      <c r="H106" s="9"/>
      <c r="I106" s="9"/>
      <c r="J106" s="9"/>
      <c r="K106" s="9"/>
      <c r="L106" s="9"/>
      <c r="M106" s="9"/>
      <c r="N106" s="9"/>
      <c r="O106" s="9"/>
      <c r="P106" s="9"/>
      <c r="Q106" s="41"/>
      <c r="R106" s="9"/>
      <c r="S106" s="9"/>
      <c r="T106" s="9"/>
      <c r="U106" s="9"/>
      <c r="V106" s="9"/>
      <c r="W106" s="9"/>
      <c r="X106" s="9"/>
      <c r="Y106" s="9"/>
      <c r="Z106" s="9"/>
      <c r="AA106" s="9"/>
      <c r="AB106" s="9"/>
    </row>
    <row r="107" spans="2:28" ht="15.75" customHeight="1">
      <c r="B107" s="8"/>
      <c r="C107" s="8"/>
      <c r="D107" s="8"/>
      <c r="E107" s="8"/>
      <c r="F107" s="9"/>
      <c r="G107" s="9"/>
      <c r="H107" s="9"/>
      <c r="I107" s="9"/>
      <c r="J107" s="9"/>
      <c r="K107" s="9"/>
      <c r="L107" s="9"/>
      <c r="M107" s="9"/>
      <c r="N107" s="9"/>
      <c r="O107" s="9"/>
      <c r="P107" s="9"/>
      <c r="Q107" s="41"/>
      <c r="R107" s="9"/>
      <c r="S107" s="9"/>
      <c r="T107" s="9"/>
      <c r="U107" s="9"/>
      <c r="V107" s="9"/>
      <c r="W107" s="9"/>
      <c r="X107" s="9"/>
      <c r="Y107" s="9"/>
      <c r="Z107" s="9"/>
      <c r="AA107" s="9"/>
      <c r="AB107" s="9"/>
    </row>
    <row r="108" spans="2:28" ht="15.75" customHeight="1">
      <c r="B108" s="8"/>
      <c r="C108" s="8"/>
      <c r="D108" s="8"/>
      <c r="E108" s="8"/>
      <c r="F108" s="9"/>
      <c r="G108" s="9"/>
      <c r="H108" s="9"/>
      <c r="I108" s="9"/>
      <c r="J108" s="9"/>
      <c r="K108" s="9"/>
      <c r="L108" s="9"/>
      <c r="M108" s="9"/>
      <c r="N108" s="9"/>
      <c r="O108" s="9"/>
      <c r="P108" s="9"/>
      <c r="Q108" s="41"/>
      <c r="R108" s="9"/>
      <c r="S108" s="9"/>
      <c r="T108" s="9"/>
      <c r="U108" s="9"/>
      <c r="V108" s="9"/>
      <c r="W108" s="9"/>
      <c r="X108" s="9"/>
      <c r="Y108" s="9"/>
      <c r="Z108" s="9"/>
      <c r="AA108" s="9"/>
      <c r="AB108" s="9"/>
    </row>
    <row r="109" spans="2:28" ht="15.75" customHeight="1">
      <c r="B109" s="8"/>
      <c r="C109" s="8"/>
      <c r="D109" s="8"/>
      <c r="E109" s="8"/>
      <c r="F109" s="9"/>
      <c r="G109" s="9"/>
      <c r="H109" s="9"/>
      <c r="I109" s="9"/>
      <c r="J109" s="9"/>
      <c r="K109" s="9"/>
      <c r="L109" s="9"/>
      <c r="M109" s="9"/>
      <c r="N109" s="9"/>
      <c r="O109" s="9"/>
      <c r="P109" s="9"/>
      <c r="Q109" s="41"/>
      <c r="R109" s="9"/>
      <c r="S109" s="9"/>
      <c r="T109" s="9"/>
      <c r="U109" s="9"/>
      <c r="V109" s="9"/>
      <c r="W109" s="9"/>
      <c r="X109" s="9"/>
      <c r="Y109" s="9"/>
      <c r="Z109" s="9"/>
      <c r="AA109" s="9"/>
      <c r="AB109" s="9"/>
    </row>
    <row r="110" spans="2:28" ht="15.75" customHeight="1">
      <c r="B110" s="8"/>
      <c r="C110" s="8"/>
      <c r="D110" s="8"/>
      <c r="E110" s="8"/>
      <c r="F110" s="9"/>
      <c r="G110" s="9"/>
      <c r="H110" s="9"/>
      <c r="I110" s="9"/>
      <c r="J110" s="9"/>
      <c r="K110" s="9"/>
      <c r="L110" s="9"/>
      <c r="M110" s="9"/>
      <c r="N110" s="9"/>
      <c r="O110" s="9"/>
      <c r="P110" s="9"/>
      <c r="Q110" s="41"/>
      <c r="R110" s="9"/>
      <c r="S110" s="9"/>
      <c r="T110" s="9"/>
      <c r="U110" s="9"/>
      <c r="V110" s="9"/>
      <c r="W110" s="9"/>
      <c r="X110" s="9"/>
      <c r="Y110" s="9"/>
      <c r="Z110" s="9"/>
      <c r="AA110" s="9"/>
      <c r="AB110" s="9"/>
    </row>
    <row r="111" spans="2:28" ht="15.75" customHeight="1">
      <c r="B111" s="8"/>
      <c r="C111" s="8"/>
      <c r="D111" s="8"/>
      <c r="E111" s="8"/>
      <c r="F111" s="9"/>
      <c r="G111" s="9"/>
      <c r="H111" s="9"/>
      <c r="I111" s="9"/>
      <c r="J111" s="9"/>
      <c r="K111" s="9"/>
      <c r="L111" s="9"/>
      <c r="M111" s="9"/>
      <c r="N111" s="9"/>
      <c r="O111" s="9"/>
      <c r="P111" s="9"/>
      <c r="Q111" s="41"/>
      <c r="R111" s="9"/>
      <c r="S111" s="9"/>
      <c r="T111" s="9"/>
      <c r="U111" s="9"/>
      <c r="V111" s="9"/>
      <c r="W111" s="9"/>
      <c r="X111" s="9"/>
      <c r="Y111" s="9"/>
      <c r="Z111" s="9"/>
      <c r="AA111" s="9"/>
      <c r="AB111" s="9"/>
    </row>
    <row r="112" spans="2:28" ht="15.75" customHeight="1">
      <c r="B112" s="8"/>
      <c r="C112" s="8"/>
      <c r="D112" s="8"/>
      <c r="E112" s="8"/>
      <c r="F112" s="9"/>
      <c r="G112" s="9"/>
      <c r="H112" s="9"/>
      <c r="I112" s="9"/>
      <c r="J112" s="9"/>
      <c r="K112" s="9"/>
      <c r="L112" s="9"/>
      <c r="M112" s="9"/>
      <c r="N112" s="9"/>
      <c r="O112" s="9"/>
      <c r="P112" s="9"/>
      <c r="Q112" s="41"/>
      <c r="R112" s="9"/>
      <c r="S112" s="9"/>
      <c r="T112" s="9"/>
      <c r="U112" s="9"/>
      <c r="V112" s="9"/>
      <c r="W112" s="9"/>
      <c r="X112" s="9"/>
      <c r="Y112" s="9"/>
      <c r="Z112" s="9"/>
      <c r="AA112" s="9"/>
      <c r="AB112" s="9"/>
    </row>
    <row r="113" spans="2:28" ht="15.75" customHeight="1">
      <c r="B113" s="8"/>
      <c r="C113" s="8"/>
      <c r="D113" s="8"/>
      <c r="E113" s="8"/>
      <c r="F113" s="9"/>
      <c r="G113" s="9"/>
      <c r="H113" s="9"/>
      <c r="I113" s="9"/>
      <c r="J113" s="9"/>
      <c r="K113" s="9"/>
      <c r="L113" s="9"/>
      <c r="M113" s="9"/>
      <c r="N113" s="9"/>
      <c r="O113" s="9"/>
      <c r="P113" s="9"/>
      <c r="Q113" s="41"/>
      <c r="R113" s="9"/>
      <c r="S113" s="9"/>
      <c r="T113" s="9"/>
      <c r="U113" s="9"/>
      <c r="V113" s="9"/>
      <c r="W113" s="9"/>
      <c r="X113" s="9"/>
      <c r="Y113" s="9"/>
      <c r="Z113" s="9"/>
      <c r="AA113" s="9"/>
      <c r="AB113" s="9"/>
    </row>
    <row r="114" spans="2:28" ht="15.75" customHeight="1">
      <c r="B114" s="8"/>
      <c r="C114" s="8"/>
      <c r="D114" s="8"/>
      <c r="E114" s="8"/>
      <c r="F114" s="9"/>
      <c r="G114" s="9"/>
      <c r="H114" s="9"/>
      <c r="I114" s="9"/>
      <c r="J114" s="9"/>
      <c r="K114" s="9"/>
      <c r="L114" s="9"/>
      <c r="M114" s="9"/>
      <c r="N114" s="9"/>
      <c r="O114" s="9"/>
      <c r="P114" s="9"/>
      <c r="Q114" s="41"/>
      <c r="R114" s="9"/>
      <c r="S114" s="9"/>
      <c r="T114" s="9"/>
      <c r="U114" s="9"/>
      <c r="V114" s="9"/>
      <c r="W114" s="9"/>
      <c r="X114" s="9"/>
      <c r="Y114" s="9"/>
      <c r="Z114" s="9"/>
      <c r="AA114" s="9"/>
      <c r="AB114" s="9"/>
    </row>
    <row r="115" spans="2:28" ht="15.75" customHeight="1">
      <c r="B115" s="8"/>
      <c r="C115" s="8"/>
      <c r="D115" s="8"/>
      <c r="E115" s="8"/>
      <c r="F115" s="9"/>
      <c r="G115" s="9"/>
      <c r="H115" s="9"/>
      <c r="I115" s="9"/>
      <c r="J115" s="9"/>
      <c r="K115" s="9"/>
      <c r="L115" s="9"/>
      <c r="M115" s="9"/>
      <c r="N115" s="9"/>
      <c r="O115" s="9"/>
      <c r="P115" s="9"/>
      <c r="Q115" s="41"/>
      <c r="R115" s="9"/>
      <c r="S115" s="9"/>
      <c r="T115" s="9"/>
      <c r="U115" s="9"/>
      <c r="V115" s="9"/>
      <c r="W115" s="9"/>
      <c r="X115" s="9"/>
      <c r="Y115" s="9"/>
      <c r="Z115" s="9"/>
      <c r="AA115" s="9"/>
      <c r="AB115" s="9"/>
    </row>
    <row r="116" spans="2:28" ht="15.75" customHeight="1">
      <c r="B116" s="8"/>
      <c r="C116" s="8"/>
      <c r="D116" s="8"/>
      <c r="E116" s="8"/>
      <c r="F116" s="9"/>
      <c r="G116" s="9"/>
      <c r="H116" s="9"/>
      <c r="I116" s="9"/>
      <c r="J116" s="9"/>
      <c r="K116" s="9"/>
      <c r="L116" s="9"/>
      <c r="M116" s="9"/>
      <c r="N116" s="9"/>
      <c r="O116" s="9"/>
      <c r="P116" s="9"/>
      <c r="Q116" s="41"/>
      <c r="R116" s="9"/>
      <c r="S116" s="9"/>
      <c r="T116" s="9"/>
      <c r="U116" s="9"/>
      <c r="V116" s="9"/>
      <c r="W116" s="9"/>
      <c r="X116" s="9"/>
      <c r="Y116" s="9"/>
      <c r="Z116" s="9"/>
      <c r="AA116" s="9"/>
      <c r="AB116" s="9"/>
    </row>
    <row r="117" spans="2:28" ht="15.75" customHeight="1">
      <c r="B117" s="8"/>
      <c r="C117" s="8"/>
      <c r="D117" s="8"/>
      <c r="E117" s="8"/>
      <c r="F117" s="9"/>
      <c r="G117" s="9"/>
      <c r="H117" s="9"/>
      <c r="I117" s="9"/>
      <c r="J117" s="9"/>
      <c r="K117" s="9"/>
      <c r="L117" s="9"/>
      <c r="M117" s="9"/>
      <c r="N117" s="9"/>
      <c r="O117" s="9"/>
      <c r="P117" s="9"/>
      <c r="Q117" s="41"/>
      <c r="R117" s="9"/>
      <c r="S117" s="9"/>
      <c r="T117" s="9"/>
      <c r="U117" s="9"/>
      <c r="V117" s="9"/>
      <c r="W117" s="9"/>
      <c r="X117" s="9"/>
      <c r="Y117" s="9"/>
      <c r="Z117" s="9"/>
      <c r="AA117" s="9"/>
      <c r="AB117" s="9"/>
    </row>
    <row r="118" spans="2:28" ht="15.75" customHeight="1">
      <c r="B118" s="8"/>
      <c r="C118" s="8"/>
      <c r="D118" s="8"/>
      <c r="E118" s="8"/>
      <c r="F118" s="9"/>
      <c r="G118" s="9"/>
      <c r="H118" s="9"/>
      <c r="I118" s="9"/>
      <c r="J118" s="9"/>
      <c r="K118" s="9"/>
      <c r="L118" s="9"/>
      <c r="M118" s="9"/>
      <c r="N118" s="9"/>
      <c r="O118" s="9"/>
      <c r="P118" s="9"/>
      <c r="Q118" s="41"/>
      <c r="R118" s="9"/>
      <c r="S118" s="9"/>
      <c r="T118" s="9"/>
      <c r="U118" s="9"/>
      <c r="V118" s="9"/>
      <c r="W118" s="9"/>
      <c r="X118" s="9"/>
      <c r="Y118" s="9"/>
      <c r="Z118" s="9"/>
      <c r="AA118" s="9"/>
      <c r="AB118" s="9"/>
    </row>
    <row r="119" spans="2:28" ht="15.75" customHeight="1">
      <c r="B119" s="8"/>
      <c r="C119" s="8"/>
      <c r="D119" s="8"/>
      <c r="E119" s="8"/>
      <c r="F119" s="9"/>
      <c r="G119" s="9"/>
      <c r="H119" s="9"/>
      <c r="I119" s="9"/>
      <c r="J119" s="9"/>
      <c r="K119" s="9"/>
      <c r="L119" s="9"/>
      <c r="M119" s="9"/>
      <c r="N119" s="9"/>
      <c r="O119" s="9"/>
      <c r="P119" s="9"/>
      <c r="Q119" s="41"/>
      <c r="R119" s="9"/>
      <c r="S119" s="9"/>
      <c r="T119" s="9"/>
      <c r="U119" s="9"/>
      <c r="V119" s="9"/>
      <c r="W119" s="9"/>
      <c r="X119" s="9"/>
      <c r="Y119" s="9"/>
      <c r="Z119" s="9"/>
      <c r="AA119" s="9"/>
      <c r="AB119" s="9"/>
    </row>
    <row r="120" spans="2:28" ht="15.75" customHeight="1">
      <c r="B120" s="8"/>
      <c r="C120" s="8"/>
      <c r="D120" s="8"/>
      <c r="E120" s="8"/>
      <c r="F120" s="9"/>
      <c r="G120" s="9"/>
      <c r="H120" s="9"/>
      <c r="I120" s="9"/>
      <c r="J120" s="9"/>
      <c r="K120" s="9"/>
      <c r="L120" s="9"/>
      <c r="M120" s="9"/>
      <c r="N120" s="9"/>
      <c r="O120" s="9"/>
      <c r="P120" s="9"/>
      <c r="Q120" s="41"/>
      <c r="R120" s="9"/>
      <c r="S120" s="9"/>
      <c r="T120" s="9"/>
      <c r="U120" s="9"/>
      <c r="V120" s="9"/>
      <c r="W120" s="9"/>
      <c r="X120" s="9"/>
      <c r="Y120" s="9"/>
      <c r="Z120" s="9"/>
      <c r="AA120" s="9"/>
      <c r="AB120" s="9"/>
    </row>
    <row r="121" spans="2:28" ht="15.75" customHeight="1">
      <c r="B121" s="8"/>
      <c r="C121" s="8"/>
      <c r="D121" s="8"/>
      <c r="E121" s="8"/>
      <c r="F121" s="9"/>
      <c r="G121" s="9"/>
      <c r="H121" s="9"/>
      <c r="I121" s="9"/>
      <c r="J121" s="9"/>
      <c r="K121" s="9"/>
      <c r="L121" s="9"/>
      <c r="M121" s="9"/>
      <c r="N121" s="9"/>
      <c r="O121" s="9"/>
      <c r="P121" s="9"/>
      <c r="Q121" s="41"/>
      <c r="R121" s="9"/>
      <c r="S121" s="9"/>
      <c r="T121" s="9"/>
      <c r="U121" s="9"/>
      <c r="V121" s="9"/>
      <c r="W121" s="9"/>
      <c r="X121" s="9"/>
      <c r="Y121" s="9"/>
      <c r="Z121" s="9"/>
      <c r="AA121" s="9"/>
      <c r="AB121" s="9"/>
    </row>
    <row r="122" spans="2:28" ht="15.75" customHeight="1">
      <c r="B122" s="8"/>
      <c r="C122" s="8"/>
      <c r="D122" s="8"/>
      <c r="E122" s="8"/>
      <c r="F122" s="9"/>
      <c r="G122" s="9"/>
      <c r="H122" s="9"/>
      <c r="I122" s="9"/>
      <c r="J122" s="9"/>
      <c r="K122" s="9"/>
      <c r="L122" s="9"/>
      <c r="M122" s="9"/>
      <c r="N122" s="9"/>
      <c r="O122" s="9"/>
      <c r="P122" s="9"/>
      <c r="Q122" s="41"/>
      <c r="R122" s="9"/>
      <c r="S122" s="9"/>
      <c r="T122" s="9"/>
      <c r="U122" s="9"/>
      <c r="V122" s="9"/>
      <c r="W122" s="9"/>
      <c r="X122" s="9"/>
      <c r="Y122" s="9"/>
      <c r="Z122" s="9"/>
      <c r="AA122" s="9"/>
      <c r="AB122" s="9"/>
    </row>
    <row r="123" spans="2:28" ht="15.75" customHeight="1">
      <c r="B123" s="8"/>
      <c r="C123" s="8"/>
      <c r="D123" s="8"/>
      <c r="E123" s="8"/>
      <c r="F123" s="9"/>
      <c r="G123" s="9"/>
      <c r="H123" s="9"/>
      <c r="I123" s="9"/>
      <c r="J123" s="9"/>
      <c r="K123" s="9"/>
      <c r="L123" s="9"/>
      <c r="M123" s="9"/>
      <c r="N123" s="9"/>
      <c r="O123" s="9"/>
      <c r="P123" s="9"/>
      <c r="Q123" s="41"/>
      <c r="R123" s="9"/>
      <c r="S123" s="9"/>
      <c r="T123" s="9"/>
      <c r="U123" s="9"/>
      <c r="V123" s="9"/>
      <c r="W123" s="9"/>
      <c r="X123" s="9"/>
      <c r="Y123" s="9"/>
      <c r="Z123" s="9"/>
      <c r="AA123" s="9"/>
      <c r="AB123" s="9"/>
    </row>
    <row r="124" spans="2:28" ht="15.75" customHeight="1">
      <c r="B124" s="8"/>
      <c r="C124" s="8"/>
      <c r="D124" s="8"/>
      <c r="E124" s="8"/>
      <c r="F124" s="9"/>
      <c r="G124" s="9"/>
      <c r="H124" s="9"/>
      <c r="I124" s="9"/>
      <c r="J124" s="9"/>
      <c r="K124" s="9"/>
      <c r="L124" s="9"/>
      <c r="M124" s="9"/>
      <c r="N124" s="9"/>
      <c r="O124" s="9"/>
      <c r="P124" s="9"/>
      <c r="Q124" s="41"/>
      <c r="R124" s="9"/>
      <c r="S124" s="9"/>
      <c r="T124" s="9"/>
      <c r="U124" s="9"/>
      <c r="V124" s="9"/>
      <c r="W124" s="9"/>
      <c r="X124" s="9"/>
      <c r="Y124" s="9"/>
      <c r="Z124" s="9"/>
      <c r="AA124" s="9"/>
      <c r="AB124" s="9"/>
    </row>
    <row r="125" spans="2:28" ht="15.75" customHeight="1">
      <c r="B125" s="8"/>
      <c r="C125" s="8"/>
      <c r="D125" s="8"/>
      <c r="E125" s="8"/>
      <c r="F125" s="9"/>
      <c r="G125" s="9"/>
      <c r="H125" s="9"/>
      <c r="I125" s="9"/>
      <c r="J125" s="9"/>
      <c r="K125" s="9"/>
      <c r="L125" s="9"/>
      <c r="M125" s="9"/>
      <c r="N125" s="9"/>
      <c r="O125" s="9"/>
      <c r="P125" s="9"/>
      <c r="Q125" s="41"/>
      <c r="R125" s="9"/>
      <c r="S125" s="9"/>
      <c r="T125" s="9"/>
      <c r="U125" s="9"/>
      <c r="V125" s="9"/>
      <c r="W125" s="9"/>
      <c r="X125" s="9"/>
      <c r="Y125" s="9"/>
      <c r="Z125" s="9"/>
      <c r="AA125" s="9"/>
      <c r="AB125" s="9"/>
    </row>
    <row r="126" spans="2:28" ht="15.75" customHeight="1">
      <c r="B126" s="8"/>
      <c r="C126" s="8"/>
      <c r="D126" s="8"/>
      <c r="E126" s="8"/>
      <c r="F126" s="9"/>
      <c r="G126" s="9"/>
      <c r="H126" s="9"/>
      <c r="I126" s="9"/>
      <c r="J126" s="9"/>
      <c r="K126" s="9"/>
      <c r="L126" s="9"/>
      <c r="M126" s="9"/>
      <c r="N126" s="9"/>
      <c r="O126" s="9"/>
      <c r="P126" s="9"/>
      <c r="Q126" s="41"/>
      <c r="R126" s="9"/>
      <c r="S126" s="9"/>
      <c r="T126" s="9"/>
      <c r="U126" s="9"/>
      <c r="V126" s="9"/>
      <c r="W126" s="9"/>
      <c r="X126" s="9"/>
      <c r="Y126" s="9"/>
      <c r="Z126" s="9"/>
      <c r="AA126" s="9"/>
      <c r="AB126" s="9"/>
    </row>
    <row r="127" spans="2:28" ht="15.75" customHeight="1">
      <c r="B127" s="8"/>
      <c r="C127" s="8"/>
      <c r="D127" s="8"/>
      <c r="E127" s="8"/>
      <c r="F127" s="9"/>
      <c r="G127" s="9"/>
      <c r="H127" s="9"/>
      <c r="I127" s="9"/>
      <c r="J127" s="9"/>
      <c r="K127" s="9"/>
      <c r="L127" s="9"/>
      <c r="M127" s="9"/>
      <c r="N127" s="9"/>
      <c r="O127" s="9"/>
      <c r="P127" s="9"/>
      <c r="Q127" s="41"/>
      <c r="R127" s="9"/>
      <c r="S127" s="9"/>
      <c r="T127" s="9"/>
      <c r="U127" s="9"/>
      <c r="V127" s="9"/>
      <c r="W127" s="9"/>
      <c r="X127" s="9"/>
      <c r="Y127" s="9"/>
      <c r="Z127" s="9"/>
      <c r="AA127" s="9"/>
      <c r="AB127" s="9"/>
    </row>
    <row r="128" spans="2:28" ht="15.75" customHeight="1">
      <c r="B128" s="8"/>
      <c r="C128" s="8"/>
      <c r="D128" s="8"/>
      <c r="E128" s="8"/>
      <c r="F128" s="9"/>
      <c r="G128" s="9"/>
      <c r="H128" s="9"/>
      <c r="I128" s="9"/>
      <c r="J128" s="9"/>
      <c r="K128" s="9"/>
      <c r="L128" s="9"/>
      <c r="M128" s="9"/>
      <c r="N128" s="9"/>
      <c r="O128" s="9"/>
      <c r="P128" s="9"/>
      <c r="Q128" s="41"/>
      <c r="R128" s="9"/>
      <c r="S128" s="9"/>
      <c r="T128" s="9"/>
      <c r="U128" s="9"/>
      <c r="V128" s="9"/>
      <c r="W128" s="9"/>
      <c r="X128" s="9"/>
      <c r="Y128" s="9"/>
      <c r="Z128" s="9"/>
      <c r="AA128" s="9"/>
      <c r="AB128" s="9"/>
    </row>
    <row r="129" spans="2:28" ht="15.75" customHeight="1">
      <c r="B129" s="8"/>
      <c r="C129" s="8"/>
      <c r="D129" s="8"/>
      <c r="E129" s="8"/>
      <c r="F129" s="9"/>
      <c r="G129" s="9"/>
      <c r="H129" s="9"/>
      <c r="I129" s="9"/>
      <c r="J129" s="9"/>
      <c r="K129" s="9"/>
      <c r="L129" s="9"/>
      <c r="M129" s="9"/>
      <c r="N129" s="9"/>
      <c r="O129" s="9"/>
      <c r="P129" s="9"/>
      <c r="Q129" s="41"/>
      <c r="R129" s="9"/>
      <c r="S129" s="9"/>
      <c r="T129" s="9"/>
      <c r="U129" s="9"/>
      <c r="V129" s="9"/>
      <c r="W129" s="9"/>
      <c r="X129" s="9"/>
      <c r="Y129" s="9"/>
      <c r="Z129" s="9"/>
      <c r="AA129" s="9"/>
      <c r="AB129" s="9"/>
    </row>
    <row r="130" spans="2:28" ht="15.75" customHeight="1">
      <c r="B130" s="8"/>
      <c r="C130" s="8"/>
      <c r="D130" s="8"/>
      <c r="E130" s="8"/>
      <c r="F130" s="9"/>
      <c r="G130" s="9"/>
      <c r="H130" s="9"/>
      <c r="I130" s="9"/>
      <c r="J130" s="9"/>
      <c r="K130" s="9"/>
      <c r="L130" s="9"/>
      <c r="M130" s="9"/>
      <c r="N130" s="9"/>
      <c r="O130" s="9"/>
      <c r="P130" s="9"/>
      <c r="Q130" s="41"/>
      <c r="R130" s="9"/>
      <c r="S130" s="9"/>
      <c r="T130" s="9"/>
      <c r="U130" s="9"/>
      <c r="V130" s="9"/>
      <c r="W130" s="9"/>
      <c r="X130" s="9"/>
      <c r="Y130" s="9"/>
      <c r="Z130" s="9"/>
      <c r="AA130" s="9"/>
      <c r="AB130" s="9"/>
    </row>
    <row r="131" spans="2:28" ht="15.75" customHeight="1">
      <c r="B131" s="8"/>
      <c r="C131" s="8"/>
      <c r="D131" s="8"/>
      <c r="E131" s="8"/>
      <c r="F131" s="9"/>
      <c r="G131" s="9"/>
      <c r="H131" s="9"/>
      <c r="I131" s="9"/>
      <c r="J131" s="9"/>
      <c r="K131" s="9"/>
      <c r="L131" s="9"/>
      <c r="M131" s="9"/>
      <c r="N131" s="9"/>
      <c r="O131" s="9"/>
      <c r="P131" s="9"/>
      <c r="Q131" s="41"/>
      <c r="R131" s="9"/>
      <c r="S131" s="9"/>
      <c r="T131" s="9"/>
      <c r="U131" s="9"/>
      <c r="V131" s="9"/>
      <c r="W131" s="9"/>
      <c r="X131" s="9"/>
      <c r="Y131" s="9"/>
      <c r="Z131" s="9"/>
      <c r="AA131" s="9"/>
      <c r="AB131" s="9"/>
    </row>
    <row r="132" spans="2:28" ht="15.75" customHeight="1">
      <c r="B132" s="8"/>
      <c r="C132" s="8"/>
      <c r="D132" s="8"/>
      <c r="E132" s="8"/>
      <c r="F132" s="9"/>
      <c r="G132" s="9"/>
      <c r="H132" s="9"/>
      <c r="I132" s="9"/>
      <c r="J132" s="9"/>
      <c r="K132" s="9"/>
      <c r="L132" s="9"/>
      <c r="M132" s="9"/>
      <c r="N132" s="9"/>
      <c r="O132" s="9"/>
      <c r="P132" s="9"/>
      <c r="Q132" s="41"/>
      <c r="R132" s="9"/>
      <c r="S132" s="9"/>
      <c r="T132" s="9"/>
      <c r="U132" s="9"/>
      <c r="V132" s="9"/>
      <c r="W132" s="9"/>
      <c r="X132" s="9"/>
      <c r="Y132" s="9"/>
      <c r="Z132" s="9"/>
      <c r="AA132" s="9"/>
      <c r="AB132" s="9"/>
    </row>
    <row r="133" spans="2:28" ht="15.75" customHeight="1">
      <c r="B133" s="11"/>
      <c r="C133" s="11"/>
      <c r="D133" s="11"/>
      <c r="E133" s="11"/>
    </row>
    <row r="134" spans="2:28" ht="15.75" customHeight="1"/>
    <row r="135" spans="2:28" ht="15.75" customHeight="1"/>
    <row r="136" spans="2:28" ht="15.75" customHeight="1"/>
    <row r="137" spans="2:28" ht="15.75" customHeight="1"/>
    <row r="138" spans="2:28" ht="15.75" customHeight="1"/>
    <row r="139" spans="2:28" ht="15.75" customHeight="1"/>
    <row r="140" spans="2:28" ht="15.75" customHeight="1"/>
    <row r="141" spans="2:28" ht="15.75" customHeight="1"/>
    <row r="142" spans="2:28" ht="15.75" customHeight="1"/>
    <row r="143" spans="2:28" ht="15.75" customHeight="1"/>
    <row r="144" spans="2:28"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autoFilter ref="B1:AB36" xr:uid="{00000000-0001-0000-00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hiddenButton="1" showButton="0"/>
    <filterColumn colId="24" showButton="0"/>
  </autoFilter>
  <mergeCells count="38">
    <mergeCell ref="B17:B18"/>
    <mergeCell ref="C17:C18"/>
    <mergeCell ref="AB5:AB7"/>
    <mergeCell ref="L6:L7"/>
    <mergeCell ref="AA5:AA7"/>
    <mergeCell ref="L5:O5"/>
    <mergeCell ref="O6:O7"/>
    <mergeCell ref="M6:M7"/>
    <mergeCell ref="N6:N7"/>
    <mergeCell ref="P5:P7"/>
    <mergeCell ref="Q5:R6"/>
    <mergeCell ref="S5:T6"/>
    <mergeCell ref="U5:V6"/>
    <mergeCell ref="W5:Z6"/>
    <mergeCell ref="F5:F7"/>
    <mergeCell ref="G5:G7"/>
    <mergeCell ref="H5:H7"/>
    <mergeCell ref="I5:K5"/>
    <mergeCell ref="B5:E6"/>
    <mergeCell ref="I6:K6"/>
    <mergeCell ref="B4:AB4"/>
    <mergeCell ref="B1:F1"/>
    <mergeCell ref="G1:AA1"/>
    <mergeCell ref="B2:AA2"/>
    <mergeCell ref="B3:H3"/>
    <mergeCell ref="I3:O3"/>
    <mergeCell ref="D11:D13"/>
    <mergeCell ref="C19:C20"/>
    <mergeCell ref="D14:D16"/>
    <mergeCell ref="P17:P18"/>
    <mergeCell ref="F17:F18"/>
    <mergeCell ref="D17:D18"/>
    <mergeCell ref="E17:E18"/>
    <mergeCell ref="K17:K18"/>
    <mergeCell ref="J17:J18"/>
    <mergeCell ref="I17:I18"/>
    <mergeCell ref="H17:H18"/>
    <mergeCell ref="G17:G18"/>
  </mergeCells>
  <conditionalFormatting sqref="K8:K17 K19:K36">
    <cfRule type="containsText" dxfId="3" priority="21" operator="containsText" text="Extremo">
      <formula>NOT(ISERROR(SEARCH(("Extremo"),(K8))))</formula>
    </cfRule>
    <cfRule type="containsText" dxfId="2" priority="22" operator="containsText" text="Alto">
      <formula>NOT(ISERROR(SEARCH(("Alto"),(K8))))</formula>
    </cfRule>
    <cfRule type="containsText" dxfId="1" priority="23" operator="containsText" text="Moderado">
      <formula>NOT(ISERROR(SEARCH(("Moderado"),(K8))))</formula>
    </cfRule>
    <cfRule type="containsText" dxfId="0" priority="24" operator="containsText" text="Bajo">
      <formula>NOT(ISERROR(SEARCH(("Bajo"),(K8))))</formula>
    </cfRule>
  </conditionalFormatting>
  <pageMargins left="0.23622047244094491" right="0.23622047244094491" top="0.74803149606299213" bottom="0.74803149606299213" header="0.31496062992125984" footer="0.31496062992125984"/>
  <pageSetup scale="80"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'Documento Base'!$D$8:$D$15</xm:f>
          </x14:formula1>
          <xm:sqref>D8</xm:sqref>
        </x14:dataValidation>
        <x14:dataValidation type="list" allowBlank="1" showInputMessage="1" showErrorMessage="1" xr:uid="{00000000-0002-0000-0000-000003000000}">
          <x14:formula1>
            <xm:f>'Documento Base'!$E$8</xm:f>
          </x14:formula1>
          <xm:sqref>E8:E13 E15:E17 E19:E133</xm:sqref>
        </x14:dataValidation>
        <x14:dataValidation type="list" allowBlank="1" showInputMessage="1" showErrorMessage="1" xr:uid="{00000000-0002-0000-0000-000004000000}">
          <x14:formula1>
            <xm:f>'Documento Base'!$D$8:$D$16</xm:f>
          </x14:formula1>
          <xm:sqref>D17 D9:D11 D14 D19:D133</xm:sqref>
        </x14:dataValidation>
        <x14:dataValidation type="list" allowBlank="1" showInputMessage="1" showErrorMessage="1" xr:uid="{00000000-0002-0000-0000-000000000000}">
          <x14:formula1>
            <xm:f>'Documento Base'!$B$8:$B$9</xm:f>
          </x14:formula1>
          <xm:sqref>B8:B13 B15:B17 B19:B133</xm:sqref>
        </x14:dataValidation>
        <x14:dataValidation type="list" allowBlank="1" showInputMessage="1" showErrorMessage="1" xr:uid="{00000000-0002-0000-0000-000001000000}">
          <x14:formula1>
            <xm:f>'Documento Base'!$C$8:$C$11</xm:f>
          </x14:formula1>
          <xm:sqref>C15:C17 C8:C13 C19 C21:C23 C25:C133</xm:sqref>
        </x14:dataValidation>
        <x14:dataValidation type="list" allowBlank="1" showInputMessage="1" showErrorMessage="1" xr:uid="{8EF2E656-CF42-4C23-8F5D-E9045AAFF984}">
          <x14:formula1>
            <xm:f>'Documento Base'!$C$8:$C$12</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E16"/>
  <sheetViews>
    <sheetView workbookViewId="0">
      <selection activeCell="D12" sqref="D12"/>
    </sheetView>
  </sheetViews>
  <sheetFormatPr defaultColWidth="11.42578125" defaultRowHeight="15"/>
  <cols>
    <col min="3" max="3" width="30.42578125" bestFit="1" customWidth="1"/>
    <col min="4" max="4" width="24.85546875" bestFit="1" customWidth="1"/>
    <col min="5" max="5" width="14.5703125" bestFit="1" customWidth="1"/>
  </cols>
  <sheetData>
    <row r="5" spans="2:5">
      <c r="B5" s="115" t="s">
        <v>5</v>
      </c>
      <c r="C5" s="115"/>
      <c r="D5" s="115"/>
      <c r="E5" s="115"/>
    </row>
    <row r="6" spans="2:5">
      <c r="B6" s="115"/>
      <c r="C6" s="115"/>
      <c r="D6" s="115"/>
      <c r="E6" s="115"/>
    </row>
    <row r="7" spans="2:5" ht="54" customHeight="1">
      <c r="B7" s="1" t="s">
        <v>22</v>
      </c>
      <c r="C7" s="1" t="s">
        <v>23</v>
      </c>
      <c r="D7" s="1" t="s">
        <v>24</v>
      </c>
      <c r="E7" s="1" t="s">
        <v>25</v>
      </c>
    </row>
    <row r="8" spans="2:5">
      <c r="B8" t="s">
        <v>270</v>
      </c>
      <c r="C8" t="s">
        <v>190</v>
      </c>
      <c r="D8" t="s">
        <v>59</v>
      </c>
      <c r="E8" t="s">
        <v>159</v>
      </c>
    </row>
    <row r="9" spans="2:5">
      <c r="B9" t="s">
        <v>45</v>
      </c>
      <c r="C9" t="s">
        <v>133</v>
      </c>
      <c r="D9" t="s">
        <v>33</v>
      </c>
    </row>
    <row r="10" spans="2:5">
      <c r="C10" t="s">
        <v>210</v>
      </c>
      <c r="D10" t="s">
        <v>231</v>
      </c>
    </row>
    <row r="11" spans="2:5">
      <c r="C11" t="s">
        <v>219</v>
      </c>
      <c r="D11" t="s">
        <v>70</v>
      </c>
    </row>
    <row r="12" spans="2:5">
      <c r="C12" t="s">
        <v>178</v>
      </c>
      <c r="D12" t="s">
        <v>119</v>
      </c>
    </row>
    <row r="13" spans="2:5">
      <c r="D13" t="s">
        <v>150</v>
      </c>
    </row>
    <row r="14" spans="2:5">
      <c r="D14" t="s">
        <v>286</v>
      </c>
    </row>
    <row r="15" spans="2:5">
      <c r="D15" t="s">
        <v>243</v>
      </c>
    </row>
    <row r="16" spans="2:5">
      <c r="D16" t="s">
        <v>100</v>
      </c>
    </row>
  </sheetData>
  <mergeCells count="1">
    <mergeCell ref="B5: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2A8C6-D9F0-4B14-84A2-98ABE6E435B4}">
  <sheetPr>
    <pageSetUpPr fitToPage="1"/>
  </sheetPr>
  <dimension ref="A2:M24"/>
  <sheetViews>
    <sheetView topLeftCell="B3" workbookViewId="0">
      <selection activeCell="R22" sqref="R22"/>
    </sheetView>
  </sheetViews>
  <sheetFormatPr defaultRowHeight="15"/>
  <cols>
    <col min="2" max="2" width="49.140625" bestFit="1" customWidth="1"/>
    <col min="3" max="3" width="20.42578125" bestFit="1" customWidth="1"/>
    <col min="4" max="6" width="13.5703125" bestFit="1" customWidth="1"/>
    <col min="7" max="7" width="23.28515625" bestFit="1" customWidth="1"/>
    <col min="9" max="9" width="15.42578125" customWidth="1"/>
    <col min="10" max="11" width="13.85546875" bestFit="1" customWidth="1"/>
    <col min="12" max="12" width="13.85546875" customWidth="1"/>
    <col min="13" max="13" width="13" bestFit="1" customWidth="1"/>
  </cols>
  <sheetData>
    <row r="2" spans="1:13">
      <c r="B2" s="116" t="s">
        <v>287</v>
      </c>
      <c r="C2" s="116"/>
      <c r="D2" s="116"/>
      <c r="E2" s="116"/>
      <c r="F2" s="116"/>
    </row>
    <row r="3" spans="1:13">
      <c r="I3" s="118" t="s">
        <v>288</v>
      </c>
      <c r="J3" s="118"/>
      <c r="K3" s="118"/>
      <c r="L3" s="118"/>
      <c r="M3" s="118"/>
    </row>
    <row r="4" spans="1:13">
      <c r="A4" s="58" t="s">
        <v>289</v>
      </c>
      <c r="B4" s="59" t="s">
        <v>290</v>
      </c>
      <c r="C4" s="58" t="s">
        <v>291</v>
      </c>
      <c r="D4" s="58" t="s">
        <v>292</v>
      </c>
      <c r="E4" s="58" t="s">
        <v>293</v>
      </c>
      <c r="F4" s="63" t="s">
        <v>294</v>
      </c>
      <c r="G4" s="62" t="s">
        <v>295</v>
      </c>
      <c r="I4" s="58" t="s">
        <v>291</v>
      </c>
      <c r="J4" s="58" t="s">
        <v>292</v>
      </c>
      <c r="K4" s="63" t="s">
        <v>293</v>
      </c>
      <c r="L4" s="63" t="s">
        <v>296</v>
      </c>
      <c r="M4" s="62" t="s">
        <v>297</v>
      </c>
    </row>
    <row r="5" spans="1:13">
      <c r="A5" s="61">
        <v>1</v>
      </c>
      <c r="B5" s="60" t="s">
        <v>298</v>
      </c>
      <c r="C5" s="66">
        <f>'PAAC 2023'!Q29</f>
        <v>0.25</v>
      </c>
      <c r="D5" s="66">
        <f>'PAAC 2023'!S8</f>
        <v>0.25</v>
      </c>
      <c r="E5" s="66">
        <f>'PAAC 2023'!U8</f>
        <v>0.25</v>
      </c>
      <c r="F5" s="67">
        <f>'PAAC 2023'!W8</f>
        <v>0.25</v>
      </c>
      <c r="G5" s="66">
        <f>SUM(C5:F5)</f>
        <v>1</v>
      </c>
      <c r="I5" s="66">
        <f>C21</f>
        <v>0.23135416666666667</v>
      </c>
      <c r="J5" s="66">
        <f>D21</f>
        <v>0.25750000000000001</v>
      </c>
      <c r="K5" s="67">
        <f>E21</f>
        <v>0.21581458333333334</v>
      </c>
      <c r="L5" s="67">
        <f>F21</f>
        <v>0.21946874999999999</v>
      </c>
      <c r="M5" s="66">
        <f>G21</f>
        <v>0.92413750000000006</v>
      </c>
    </row>
    <row r="6" spans="1:13">
      <c r="A6" s="61">
        <v>2</v>
      </c>
      <c r="B6" s="60" t="s">
        <v>299</v>
      </c>
      <c r="C6" s="66">
        <f>'PAAC 2023'!Q9</f>
        <v>0.25</v>
      </c>
      <c r="D6" s="66">
        <f>'PAAC 2023'!S9</f>
        <v>0.25</v>
      </c>
      <c r="E6" s="66">
        <f>'PAAC 2023'!U9</f>
        <v>0.25</v>
      </c>
      <c r="F6" s="67">
        <f>'PAAC 2023'!W9</f>
        <v>0.25</v>
      </c>
      <c r="G6" s="66">
        <f t="shared" ref="G6:G20" si="0">SUM(C6:F6)</f>
        <v>1</v>
      </c>
    </row>
    <row r="7" spans="1:13">
      <c r="A7" s="61">
        <v>3</v>
      </c>
      <c r="B7" s="60" t="s">
        <v>300</v>
      </c>
      <c r="C7" s="66">
        <f>'PAAC 2023'!Q10</f>
        <v>0.25</v>
      </c>
      <c r="D7" s="66">
        <f>('PAAC 2023'!S11+'PAAC 2023'!S12+'PAAC 2023'!S13)/3</f>
        <v>0.25</v>
      </c>
      <c r="E7" s="66">
        <f>'PAAC 2023'!U10</f>
        <v>0</v>
      </c>
      <c r="F7" s="67">
        <f>'PAAC 2023'!W10</f>
        <v>0</v>
      </c>
      <c r="G7" s="66">
        <f t="shared" si="0"/>
        <v>0.5</v>
      </c>
    </row>
    <row r="8" spans="1:13">
      <c r="A8" s="61">
        <v>4</v>
      </c>
      <c r="B8" s="60" t="s">
        <v>301</v>
      </c>
      <c r="C8" s="66">
        <f>('PAAC 2023'!Q11+'PAAC 2023'!Q12+'PAAC 2023'!Q13)/3</f>
        <v>0.25</v>
      </c>
      <c r="D8" s="66">
        <f>('PAAC 2023'!U11+'PAAC 2023'!U12+'PAAC 2023'!U13)/3</f>
        <v>0.25</v>
      </c>
      <c r="E8" s="66">
        <f>('PAAC 2023'!U11+'PAAC 2023'!U12+'PAAC 2023'!U13)/3</f>
        <v>0.25</v>
      </c>
      <c r="F8" s="67">
        <f>('PAAC 2023'!W11+'PAAC 2023'!W12+'PAAC 2023'!W13)/3</f>
        <v>0.25</v>
      </c>
      <c r="G8" s="66">
        <f t="shared" si="0"/>
        <v>1</v>
      </c>
    </row>
    <row r="9" spans="1:13">
      <c r="A9" s="61">
        <v>5</v>
      </c>
      <c r="B9" s="60" t="s">
        <v>302</v>
      </c>
      <c r="C9" s="66">
        <f>('PAAC 2023'!Q14+'PAAC 2023'!Q15+'PAAC 2023'!Q16)/3</f>
        <v>0.11666666666666668</v>
      </c>
      <c r="D9" s="66">
        <f>('PAAC 2023'!S14+'PAAC 2023'!S15+'PAAC 2023'!S16)/3</f>
        <v>0.4366666666666667</v>
      </c>
      <c r="E9" s="66">
        <f>('PAAC 2023'!U14+'PAAC 2023'!U15+'PAAC 2023'!U16)/3</f>
        <v>0.10666666666666667</v>
      </c>
      <c r="F9" s="67">
        <f>('PAAC 2023'!W14+'PAAC 2023'!W15+'PAAC 2023'!W16)/3</f>
        <v>9.0000000000000011E-2</v>
      </c>
      <c r="G9" s="66">
        <f t="shared" si="0"/>
        <v>0.75</v>
      </c>
    </row>
    <row r="10" spans="1:13">
      <c r="A10" s="61">
        <v>6</v>
      </c>
      <c r="B10" s="60" t="s">
        <v>303</v>
      </c>
      <c r="C10" s="66">
        <f>('PAAC 2023'!Q17+'PAAC 2023'!Q18)/2</f>
        <v>0.25</v>
      </c>
      <c r="D10" s="66">
        <f>('PAAC 2023'!S17+'PAAC 2023'!S18)/2</f>
        <v>0.25</v>
      </c>
      <c r="E10" s="66">
        <f>('PAAC 2023'!U17+'PAAC 2023'!U18)/2</f>
        <v>0.25</v>
      </c>
      <c r="F10" s="67">
        <f>('PAAC 2023'!W17+'PAAC 2023'!W18)/2</f>
        <v>0.25</v>
      </c>
      <c r="G10" s="66">
        <f t="shared" si="0"/>
        <v>1</v>
      </c>
    </row>
    <row r="11" spans="1:13">
      <c r="A11" s="61">
        <v>7</v>
      </c>
      <c r="B11" s="60" t="s">
        <v>304</v>
      </c>
      <c r="C11" s="66">
        <f>('PAAC 2023'!Q19+'PAAC 2023'!Q20)/2</f>
        <v>0.185</v>
      </c>
      <c r="D11" s="66">
        <f>('PAAC 2023'!S21+'PAAC 2023'!S23)/2</f>
        <v>0.25</v>
      </c>
      <c r="E11" s="66">
        <f>('PAAC 2023'!U19+'PAAC 2023'!U20)/2</f>
        <v>0.25</v>
      </c>
      <c r="F11" s="67">
        <f>('PAAC 2023'!W19+'PAAC 2023'!W20)/2</f>
        <v>0.25</v>
      </c>
      <c r="G11" s="66">
        <f t="shared" si="0"/>
        <v>0.93500000000000005</v>
      </c>
    </row>
    <row r="12" spans="1:13">
      <c r="A12" s="61">
        <v>8</v>
      </c>
      <c r="B12" s="60" t="s">
        <v>305</v>
      </c>
      <c r="C12" s="66">
        <f>('PAAC 2023'!Q21+'PAAC 2023'!Q23)/2</f>
        <v>0.25</v>
      </c>
      <c r="D12" s="66">
        <v>0.25</v>
      </c>
      <c r="E12" s="66">
        <f>('PAAC 2023'!U21+'PAAC 2023'!U23)/2</f>
        <v>0.25</v>
      </c>
      <c r="F12" s="67">
        <f>('PAAC 2023'!W21+'PAAC 2023'!W23)/2</f>
        <v>0.25</v>
      </c>
      <c r="G12" s="66">
        <f t="shared" si="0"/>
        <v>1</v>
      </c>
    </row>
    <row r="13" spans="1:13">
      <c r="A13" s="61">
        <v>9</v>
      </c>
      <c r="B13" s="60" t="s">
        <v>306</v>
      </c>
      <c r="C13" s="66">
        <f>'PAAC 2023'!Q22</f>
        <v>0.25</v>
      </c>
      <c r="D13" s="66">
        <f>'PAAC 2023'!S22</f>
        <v>0.25</v>
      </c>
      <c r="E13" s="66">
        <f>'PAAC 2023'!U22</f>
        <v>0.25</v>
      </c>
      <c r="F13" s="67">
        <f>'PAAC 2023'!W22</f>
        <v>0.25</v>
      </c>
      <c r="G13" s="66">
        <f t="shared" si="0"/>
        <v>1</v>
      </c>
    </row>
    <row r="14" spans="1:13">
      <c r="A14" s="61">
        <v>10</v>
      </c>
      <c r="B14" s="60" t="s">
        <v>307</v>
      </c>
      <c r="C14" s="66">
        <f>'PAAC 2023'!Q24</f>
        <v>0.25</v>
      </c>
      <c r="D14" s="66">
        <f>'PAAC 2023'!S24</f>
        <v>0.25</v>
      </c>
      <c r="E14" s="66">
        <f>'PAAC 2023'!U24</f>
        <v>0.12970000000000001</v>
      </c>
      <c r="F14" s="67">
        <f>'PAAC 2023'!W24</f>
        <v>0.17150000000000001</v>
      </c>
      <c r="G14" s="66">
        <f t="shared" si="0"/>
        <v>0.80120000000000002</v>
      </c>
    </row>
    <row r="15" spans="1:13">
      <c r="A15" s="61">
        <v>11</v>
      </c>
      <c r="B15" s="60" t="s">
        <v>308</v>
      </c>
      <c r="C15" s="66">
        <f>('PAAC 2023'!Q25+'PAAC 2023'!Q26)/2</f>
        <v>0.25</v>
      </c>
      <c r="D15" s="66">
        <f>('PAAC 2023'!S25+'PAAC 2023'!S26)/2</f>
        <v>0.25</v>
      </c>
      <c r="E15" s="66">
        <f>('PAAC 2023'!U25+'PAAC 2023'!U26)/2</f>
        <v>0.25</v>
      </c>
      <c r="F15" s="67">
        <f>('PAAC 2023'!W25+'PAAC 2023'!W26)/2</f>
        <v>0.25</v>
      </c>
      <c r="G15" s="66">
        <f t="shared" si="0"/>
        <v>1</v>
      </c>
    </row>
    <row r="16" spans="1:13">
      <c r="A16" s="61">
        <v>12</v>
      </c>
      <c r="B16" s="60" t="s">
        <v>309</v>
      </c>
      <c r="C16" s="66">
        <f>'PAAC 2023'!Q27</f>
        <v>0.25</v>
      </c>
      <c r="D16" s="66">
        <f>'PAAC 2023'!S27</f>
        <v>0.25</v>
      </c>
      <c r="E16" s="66">
        <f>'PAAC 2023'!U27</f>
        <v>0.25</v>
      </c>
      <c r="F16" s="67">
        <f>'PAAC 2023'!W27</f>
        <v>0.25</v>
      </c>
      <c r="G16" s="66">
        <f t="shared" si="0"/>
        <v>1</v>
      </c>
    </row>
    <row r="17" spans="1:7">
      <c r="A17" s="61">
        <v>13</v>
      </c>
      <c r="B17" s="60" t="s">
        <v>310</v>
      </c>
      <c r="C17" s="66">
        <f>'PAAC 2023'!Q28</f>
        <v>0.25</v>
      </c>
      <c r="D17" s="66">
        <f>'PAAC 2023'!S28</f>
        <v>0.25</v>
      </c>
      <c r="E17" s="66">
        <f>'PAAC 2023'!U28</f>
        <v>0.25</v>
      </c>
      <c r="F17" s="67">
        <f>'PAAC 2023'!W28</f>
        <v>0.25</v>
      </c>
      <c r="G17" s="66">
        <f t="shared" si="0"/>
        <v>1</v>
      </c>
    </row>
    <row r="18" spans="1:7">
      <c r="A18" s="61">
        <v>14</v>
      </c>
      <c r="B18" s="60" t="s">
        <v>311</v>
      </c>
      <c r="C18" s="66">
        <f>'PAAC 2023'!Q29</f>
        <v>0.25</v>
      </c>
      <c r="D18" s="66">
        <f>'PAAC 2023'!S29</f>
        <v>0.25</v>
      </c>
      <c r="E18" s="66">
        <f>'PAAC 2023'!U29</f>
        <v>0.25</v>
      </c>
      <c r="F18" s="67">
        <f>'PAAC 2023'!W29</f>
        <v>0.25</v>
      </c>
      <c r="G18" s="66">
        <f t="shared" si="0"/>
        <v>1</v>
      </c>
    </row>
    <row r="19" spans="1:7">
      <c r="A19" s="61">
        <v>15</v>
      </c>
      <c r="B19" s="60" t="s">
        <v>312</v>
      </c>
      <c r="C19" s="66">
        <f>('PAAC 2023'!Q30+'PAAC 2023'!Q31+'PAAC 2023'!Q32)/3</f>
        <v>0.15</v>
      </c>
      <c r="D19" s="66">
        <f>('PAAC 2023'!S30+'PAAC 2023'!S31+'PAAC 2023'!S32)/3</f>
        <v>0.18333333333333335</v>
      </c>
      <c r="E19" s="66">
        <f>('PAAC 2023'!U30+'PAAC 2023'!U31+'PAAC 2023'!U32)/3</f>
        <v>0.21666666666666667</v>
      </c>
      <c r="F19" s="67">
        <f>('PAAC 2023'!W30+'PAAC 2023'!W31+'PAAC 2023'!W32)/3</f>
        <v>0.25</v>
      </c>
      <c r="G19" s="66">
        <f t="shared" si="0"/>
        <v>0.8</v>
      </c>
    </row>
    <row r="20" spans="1:7">
      <c r="A20" s="64">
        <v>16</v>
      </c>
      <c r="B20" s="65" t="s">
        <v>313</v>
      </c>
      <c r="C20" s="66">
        <f>('PAAC 2023'!Q33+'PAAC 2023'!Q34)/2</f>
        <v>0.25</v>
      </c>
      <c r="D20" s="77">
        <f>('PAAC 2023'!S33+'PAAC 2023'!S34)/2</f>
        <v>0.25</v>
      </c>
      <c r="E20" s="77">
        <f>('PAAC 2023'!U33+'PAAC 2023'!U34)/2</f>
        <v>0.25</v>
      </c>
      <c r="F20" s="68">
        <f>('PAAC 2023'!W33+'PAAC 2023'!W34)/2</f>
        <v>0.25</v>
      </c>
      <c r="G20" s="66">
        <f t="shared" si="0"/>
        <v>1</v>
      </c>
    </row>
    <row r="21" spans="1:7" ht="18.75">
      <c r="A21" s="117" t="s">
        <v>314</v>
      </c>
      <c r="B21" s="117"/>
      <c r="C21" s="70">
        <f>SUM(C5:C20)/16</f>
        <v>0.23135416666666667</v>
      </c>
      <c r="D21" s="70">
        <f t="shared" ref="D21:G21" si="1">SUM(D5:D20)/16</f>
        <v>0.25750000000000001</v>
      </c>
      <c r="E21" s="70">
        <f>SUM(E5:E20)/16</f>
        <v>0.21581458333333334</v>
      </c>
      <c r="F21" s="70">
        <f t="shared" si="1"/>
        <v>0.21946874999999999</v>
      </c>
      <c r="G21" s="70">
        <f t="shared" si="1"/>
        <v>0.92413750000000006</v>
      </c>
    </row>
    <row r="24" spans="1:7">
      <c r="C24" s="69"/>
    </row>
  </sheetData>
  <mergeCells count="3">
    <mergeCell ref="B2:F2"/>
    <mergeCell ref="A21:B21"/>
    <mergeCell ref="I3:M3"/>
  </mergeCells>
  <pageMargins left="0.7" right="0.7" top="0.75" bottom="0.75" header="0.3" footer="0.3"/>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ESPA_PLANEACION</dc:creator>
  <cp:keywords/>
  <dc:description/>
  <cp:lastModifiedBy/>
  <cp:revision/>
  <dcterms:created xsi:type="dcterms:W3CDTF">2020-01-30T16:53:02Z</dcterms:created>
  <dcterms:modified xsi:type="dcterms:W3CDTF">2024-05-03T12:38:25Z</dcterms:modified>
  <cp:category/>
  <cp:contentStatus/>
</cp:coreProperties>
</file>